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sjo\Documents\Katthem\Årsmöte 2023\"/>
    </mc:Choice>
  </mc:AlternateContent>
  <xr:revisionPtr revIDLastSave="0" documentId="13_ncr:1_{1DB37613-0077-4FAE-ADF9-C25CE28ABAB0}" xr6:coauthVersionLast="47" xr6:coauthVersionMax="47" xr10:uidLastSave="{00000000-0000-0000-0000-000000000000}"/>
  <bookViews>
    <workbookView xWindow="-120" yWindow="-120" windowWidth="29040" windowHeight="17640" tabRatio="456" firstSheet="14" activeTab="14" xr2:uid="{00000000-000D-0000-FFFF-FFFF00000000}"/>
  </bookViews>
  <sheets>
    <sheet name="2014" sheetId="8" r:id="rId1"/>
    <sheet name="Januari" sheetId="1" r:id="rId2"/>
    <sheet name="Februari" sheetId="2" r:id="rId3"/>
    <sheet name="Mars" sheetId="3" r:id="rId4"/>
    <sheet name="2015-04-12" sheetId="4" r:id="rId5"/>
    <sheet name="2015-04-25" sheetId="5" r:id="rId6"/>
    <sheet name="2015-04-30" sheetId="6" r:id="rId7"/>
    <sheet name="2015-05-29" sheetId="7" r:id="rId8"/>
    <sheet name="2015-05-31" sheetId="9" r:id="rId9"/>
    <sheet name="2015-08-12" sheetId="10" r:id="rId10"/>
    <sheet name="2015-08-23" sheetId="11" r:id="rId11"/>
    <sheet name="2015-09-27" sheetId="12" r:id="rId12"/>
    <sheet name="2015-10-05" sheetId="13" r:id="rId13"/>
    <sheet name="2015-10-25" sheetId="14" r:id="rId14"/>
    <sheet name="2023" sheetId="1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7" l="1"/>
  <c r="G29" i="17"/>
  <c r="G25" i="14" l="1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24" i="14"/>
  <c r="H46" i="14"/>
  <c r="F46" i="14"/>
  <c r="C17" i="14" s="1"/>
  <c r="D46" i="14"/>
  <c r="B46" i="14"/>
  <c r="G14" i="14"/>
  <c r="B14" i="14"/>
  <c r="G46" i="14" l="1"/>
  <c r="C46" i="14"/>
  <c r="H46" i="13"/>
  <c r="F46" i="13"/>
  <c r="D46" i="13"/>
  <c r="B46" i="13"/>
  <c r="G43" i="13"/>
  <c r="G42" i="13"/>
  <c r="G41" i="13"/>
  <c r="G40" i="13"/>
  <c r="G39" i="13"/>
  <c r="G38" i="13"/>
  <c r="G37" i="13"/>
  <c r="C37" i="13"/>
  <c r="G36" i="13"/>
  <c r="C36" i="13"/>
  <c r="G35" i="13"/>
  <c r="C35" i="13"/>
  <c r="G34" i="13"/>
  <c r="C34" i="13"/>
  <c r="G33" i="13"/>
  <c r="C33" i="13"/>
  <c r="G32" i="13"/>
  <c r="C32" i="13"/>
  <c r="G31" i="13"/>
  <c r="C31" i="13"/>
  <c r="G30" i="13"/>
  <c r="C30" i="13"/>
  <c r="G29" i="13"/>
  <c r="C29" i="13"/>
  <c r="G28" i="13"/>
  <c r="C28" i="13"/>
  <c r="G27" i="13"/>
  <c r="C27" i="13"/>
  <c r="G26" i="13"/>
  <c r="C26" i="13"/>
  <c r="G25" i="13"/>
  <c r="C25" i="13"/>
  <c r="G24" i="13"/>
  <c r="C24" i="13"/>
  <c r="C46" i="13" s="1"/>
  <c r="G14" i="13"/>
  <c r="B14" i="13"/>
  <c r="G46" i="13" l="1"/>
  <c r="C17" i="13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24" i="12"/>
  <c r="H46" i="12"/>
  <c r="F46" i="12"/>
  <c r="D46" i="12"/>
  <c r="B46" i="12"/>
  <c r="G14" i="12"/>
  <c r="B14" i="12"/>
  <c r="G46" i="12" l="1"/>
  <c r="C46" i="12"/>
  <c r="C17" i="12"/>
  <c r="H46" i="11"/>
  <c r="F46" i="11"/>
  <c r="D46" i="11"/>
  <c r="B46" i="11"/>
  <c r="G42" i="11"/>
  <c r="G41" i="11"/>
  <c r="G40" i="11"/>
  <c r="G39" i="11"/>
  <c r="G38" i="11"/>
  <c r="G37" i="11"/>
  <c r="C37" i="11"/>
  <c r="G36" i="11"/>
  <c r="C36" i="11"/>
  <c r="G35" i="11"/>
  <c r="C35" i="11"/>
  <c r="G34" i="11"/>
  <c r="C34" i="11"/>
  <c r="G33" i="11"/>
  <c r="C33" i="11"/>
  <c r="G32" i="11"/>
  <c r="C32" i="11"/>
  <c r="G31" i="11"/>
  <c r="C31" i="11"/>
  <c r="G30" i="11"/>
  <c r="C30" i="11"/>
  <c r="G29" i="11"/>
  <c r="C29" i="11"/>
  <c r="G28" i="11"/>
  <c r="C28" i="11"/>
  <c r="G27" i="11"/>
  <c r="C27" i="11"/>
  <c r="G26" i="11"/>
  <c r="C26" i="11"/>
  <c r="G25" i="11"/>
  <c r="C25" i="11"/>
  <c r="G24" i="11"/>
  <c r="C24" i="11"/>
  <c r="G14" i="11"/>
  <c r="B14" i="11"/>
  <c r="G46" i="11" l="1"/>
  <c r="C46" i="11"/>
  <c r="C17" i="11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24" i="10"/>
  <c r="H46" i="10"/>
  <c r="F46" i="10"/>
  <c r="D46" i="10"/>
  <c r="B46" i="10"/>
  <c r="C17" i="10" s="1"/>
  <c r="G14" i="10"/>
  <c r="B14" i="10"/>
  <c r="C46" i="10" l="1"/>
  <c r="G46" i="10"/>
  <c r="H46" i="9"/>
  <c r="F46" i="9"/>
  <c r="D46" i="9"/>
  <c r="B46" i="9"/>
  <c r="C17" i="9" s="1"/>
  <c r="G41" i="9"/>
  <c r="G40" i="9"/>
  <c r="G39" i="9"/>
  <c r="G38" i="9"/>
  <c r="G37" i="9"/>
  <c r="C37" i="9"/>
  <c r="G36" i="9"/>
  <c r="C36" i="9"/>
  <c r="G35" i="9"/>
  <c r="C35" i="9"/>
  <c r="G34" i="9"/>
  <c r="C34" i="9"/>
  <c r="G33" i="9"/>
  <c r="C33" i="9"/>
  <c r="G32" i="9"/>
  <c r="C32" i="9"/>
  <c r="G31" i="9"/>
  <c r="C31" i="9"/>
  <c r="G30" i="9"/>
  <c r="C30" i="9"/>
  <c r="G29" i="9"/>
  <c r="C29" i="9"/>
  <c r="G28" i="9"/>
  <c r="C28" i="9"/>
  <c r="G27" i="9"/>
  <c r="C27" i="9"/>
  <c r="G26" i="9"/>
  <c r="C26" i="9"/>
  <c r="G25" i="9"/>
  <c r="C25" i="9"/>
  <c r="G24" i="9"/>
  <c r="C24" i="9"/>
  <c r="G14" i="9"/>
  <c r="B14" i="9"/>
  <c r="G46" i="9" l="1"/>
  <c r="C46" i="9"/>
  <c r="F46" i="8"/>
  <c r="C46" i="8"/>
  <c r="G14" i="8"/>
  <c r="C14" i="8"/>
  <c r="D17" i="8" l="1"/>
  <c r="G25" i="7"/>
  <c r="G26" i="7"/>
  <c r="G27" i="7"/>
  <c r="G46" i="7" s="1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24" i="7"/>
  <c r="H46" i="7"/>
  <c r="F46" i="7"/>
  <c r="D46" i="7"/>
  <c r="B46" i="7"/>
  <c r="C17" i="7" s="1"/>
  <c r="G14" i="7"/>
  <c r="B14" i="7"/>
  <c r="C46" i="7" l="1"/>
  <c r="H46" i="6"/>
  <c r="F46" i="6"/>
  <c r="D46" i="6"/>
  <c r="B46" i="6"/>
  <c r="G41" i="6"/>
  <c r="G40" i="6"/>
  <c r="G39" i="6"/>
  <c r="G38" i="6"/>
  <c r="G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G28" i="6"/>
  <c r="C28" i="6"/>
  <c r="G27" i="6"/>
  <c r="C27" i="6"/>
  <c r="G26" i="6"/>
  <c r="C26" i="6"/>
  <c r="G25" i="6"/>
  <c r="C25" i="6"/>
  <c r="G24" i="6"/>
  <c r="C24" i="6"/>
  <c r="C46" i="6" s="1"/>
  <c r="G14" i="6"/>
  <c r="C17" i="6" s="1"/>
  <c r="B14" i="6"/>
  <c r="G46" i="6" l="1"/>
  <c r="G25" i="5"/>
  <c r="G26" i="5"/>
  <c r="G27" i="5"/>
  <c r="G46" i="5" s="1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24" i="5"/>
  <c r="C25" i="5"/>
  <c r="C26" i="5"/>
  <c r="C27" i="5"/>
  <c r="C28" i="5"/>
  <c r="C29" i="5"/>
  <c r="C30" i="5"/>
  <c r="C31" i="5"/>
  <c r="C32" i="5"/>
  <c r="C33" i="5"/>
  <c r="C34" i="5"/>
  <c r="C35" i="5"/>
  <c r="C36" i="5"/>
  <c r="C24" i="5"/>
  <c r="C46" i="5" s="1"/>
  <c r="H46" i="5"/>
  <c r="F46" i="5"/>
  <c r="D46" i="5"/>
  <c r="B46" i="5"/>
  <c r="G14" i="5"/>
  <c r="B14" i="5"/>
  <c r="C17" i="5" l="1"/>
  <c r="H46" i="4"/>
  <c r="F46" i="4"/>
  <c r="D46" i="4"/>
  <c r="B46" i="4"/>
  <c r="G41" i="4"/>
  <c r="G40" i="4"/>
  <c r="G39" i="4"/>
  <c r="G38" i="4"/>
  <c r="G37" i="4"/>
  <c r="G36" i="4"/>
  <c r="G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G14" i="4"/>
  <c r="B14" i="4"/>
  <c r="C17" i="4" l="1"/>
  <c r="C46" i="4"/>
  <c r="G46" i="4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24" i="3"/>
  <c r="C26" i="3"/>
  <c r="C27" i="3"/>
  <c r="C28" i="3"/>
  <c r="C29" i="3"/>
  <c r="C30" i="3"/>
  <c r="C31" i="3"/>
  <c r="C32" i="3"/>
  <c r="C33" i="3"/>
  <c r="C34" i="3"/>
  <c r="C25" i="3"/>
  <c r="C24" i="3"/>
  <c r="H46" i="3"/>
  <c r="F46" i="3"/>
  <c r="D46" i="3"/>
  <c r="B46" i="3"/>
  <c r="G14" i="3"/>
  <c r="B14" i="3"/>
  <c r="E46" i="2"/>
  <c r="I46" i="2"/>
  <c r="H46" i="2"/>
  <c r="G46" i="2"/>
  <c r="C17" i="3" l="1"/>
  <c r="G46" i="3"/>
  <c r="C46" i="3"/>
  <c r="D46" i="1"/>
  <c r="F46" i="1"/>
  <c r="G46" i="1"/>
  <c r="D46" i="2" l="1"/>
  <c r="C46" i="2" l="1"/>
  <c r="H14" i="2"/>
  <c r="C14" i="2"/>
  <c r="D17" i="2" l="1"/>
  <c r="G14" i="1"/>
  <c r="C46" i="1"/>
  <c r="C14" i="1"/>
  <c r="D17" i="1" l="1"/>
</calcChain>
</file>

<file path=xl/sharedStrings.xml><?xml version="1.0" encoding="utf-8"?>
<sst xmlns="http://schemas.openxmlformats.org/spreadsheetml/2006/main" count="938" uniqueCount="102">
  <si>
    <t>Ingående balans</t>
  </si>
  <si>
    <t>Utgående balans</t>
  </si>
  <si>
    <t>Kattkassa</t>
  </si>
  <si>
    <t>Kassa</t>
  </si>
  <si>
    <t>Bank</t>
  </si>
  <si>
    <t>Mixfond</t>
  </si>
  <si>
    <t>Förutb försäkring</t>
  </si>
  <si>
    <t>Medlemsavg 2015</t>
  </si>
  <si>
    <t>Summa tillgångar</t>
  </si>
  <si>
    <t>Resultatrapport</t>
  </si>
  <si>
    <t>Intäkter</t>
  </si>
  <si>
    <t>Budget</t>
  </si>
  <si>
    <t>Kostnader</t>
  </si>
  <si>
    <t>Försäljning av katter</t>
  </si>
  <si>
    <t>Spinnhuset katt</t>
  </si>
  <si>
    <t>Loppis</t>
  </si>
  <si>
    <t>Veterinär katt</t>
  </si>
  <si>
    <t>Inakordering</t>
  </si>
  <si>
    <t>Mobil</t>
  </si>
  <si>
    <t>Bancofond bidrag</t>
  </si>
  <si>
    <t>Hyra</t>
  </si>
  <si>
    <t>Gåvor,Bössor</t>
  </si>
  <si>
    <t>Porto</t>
  </si>
  <si>
    <t>Sponsring</t>
  </si>
  <si>
    <t>Förbrukningsmaterial</t>
  </si>
  <si>
    <t>Eksjö Energi</t>
  </si>
  <si>
    <t>Kontorsmaterial</t>
  </si>
  <si>
    <t>Julmarknaden</t>
  </si>
  <si>
    <t>Övriga kostnader</t>
  </si>
  <si>
    <t>Försäkring</t>
  </si>
  <si>
    <t>Elkostnader</t>
  </si>
  <si>
    <t>Annons</t>
  </si>
  <si>
    <t>Bankavgifter</t>
  </si>
  <si>
    <t>Sv. Djurskydd</t>
  </si>
  <si>
    <t>Återbetalning ID</t>
  </si>
  <si>
    <t>Årsmöte,Planmöte</t>
  </si>
  <si>
    <t>Webbhotellet</t>
  </si>
  <si>
    <t>Summa intäkter</t>
  </si>
  <si>
    <t>Summa kostnader</t>
  </si>
  <si>
    <t>Mäit Isberg</t>
  </si>
  <si>
    <t>Kassör</t>
  </si>
  <si>
    <t>Hyra 2016</t>
  </si>
  <si>
    <t>Eksjö 2015-02-02</t>
  </si>
  <si>
    <t>Almanacka</t>
  </si>
  <si>
    <t>Sand köpt av volontärer</t>
  </si>
  <si>
    <t>Eniro</t>
  </si>
  <si>
    <t>EKSJÖ DJURSKYDD</t>
  </si>
  <si>
    <t xml:space="preserve">Resultat </t>
  </si>
  <si>
    <t>mixfonden</t>
  </si>
  <si>
    <t>Öresutjämning</t>
  </si>
  <si>
    <t>Inventarier</t>
  </si>
  <si>
    <t>Budget helår</t>
  </si>
  <si>
    <t>Budget Helår</t>
  </si>
  <si>
    <t>helår</t>
  </si>
  <si>
    <t xml:space="preserve">Budget </t>
  </si>
  <si>
    <t>Förbrukningsmat</t>
  </si>
  <si>
    <t>jan-mars</t>
  </si>
  <si>
    <t>jan-april</t>
  </si>
  <si>
    <t>Sand</t>
  </si>
  <si>
    <t>Fond SHB Stabil</t>
  </si>
  <si>
    <t>jan-maj</t>
  </si>
  <si>
    <t>Föreningsarbet</t>
  </si>
  <si>
    <t>januari-december 2014</t>
  </si>
  <si>
    <t>Hyra 2015</t>
  </si>
  <si>
    <t>Tröjor</t>
  </si>
  <si>
    <t>Medlemsavg 2014</t>
  </si>
  <si>
    <t>Kastrering hund</t>
  </si>
  <si>
    <t>Eksjö 2014-12-31</t>
  </si>
  <si>
    <t>Kastreringsbidrag</t>
  </si>
  <si>
    <t xml:space="preserve"> </t>
  </si>
  <si>
    <t>jan-aug</t>
  </si>
  <si>
    <t>Föreningsarbete</t>
  </si>
  <si>
    <t>Profilsaker(jackor)</t>
  </si>
  <si>
    <t>Rehållning</t>
  </si>
  <si>
    <t>jan-sep</t>
  </si>
  <si>
    <t>Telefon</t>
  </si>
  <si>
    <t>Minnesgåvor</t>
  </si>
  <si>
    <t xml:space="preserve">VERKSAMHETSBUDGET </t>
  </si>
  <si>
    <t>INTÄKTER</t>
  </si>
  <si>
    <t>KOSTNADER</t>
  </si>
  <si>
    <t>Bidrag</t>
  </si>
  <si>
    <t>Inackordering</t>
  </si>
  <si>
    <t>Renhållning</t>
  </si>
  <si>
    <t>Profilsaker</t>
  </si>
  <si>
    <t>Veterinärkostnad</t>
  </si>
  <si>
    <t>Underhåll lokal</t>
  </si>
  <si>
    <t>Utdelning fond</t>
  </si>
  <si>
    <t>Försäljning katter</t>
  </si>
  <si>
    <t>Försäljning tomtar</t>
  </si>
  <si>
    <t>Kampanjer 10:an m.m</t>
  </si>
  <si>
    <t>Medlemsavgifter</t>
  </si>
  <si>
    <t>Gåvor</t>
  </si>
  <si>
    <t>Agria, länsförs</t>
  </si>
  <si>
    <t>Försäljning sand(volontärer)</t>
  </si>
  <si>
    <t>ID-märkning</t>
  </si>
  <si>
    <t>Kattmat</t>
  </si>
  <si>
    <t>Tomtar, kostnad</t>
  </si>
  <si>
    <t>Möteskostnad</t>
  </si>
  <si>
    <t>Förbrukningsinventarier</t>
  </si>
  <si>
    <t>Internet</t>
  </si>
  <si>
    <t>El</t>
  </si>
  <si>
    <t>Bankkostnder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</si>
</sst>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D]mmmm\ yyyy;@"/>
    <numFmt numFmtId="165" formatCode="[$-41D]d\ mmmm\ /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2" fontId="0" fillId="0" borderId="1" xfId="0" applyNumberFormat="1" applyBorder="1"/>
    <xf numFmtId="2" fontId="4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2" fontId="2" fillId="0" borderId="1" xfId="0" applyNumberFormat="1" applyFont="1" applyBorder="1"/>
    <xf numFmtId="0" fontId="4" fillId="0" borderId="1" xfId="0" applyFont="1" applyBorder="1"/>
    <xf numFmtId="0" fontId="6" fillId="0" borderId="1" xfId="0" applyFont="1" applyBorder="1"/>
    <xf numFmtId="2" fontId="6" fillId="0" borderId="1" xfId="0" applyNumberFormat="1" applyFont="1" applyBorder="1"/>
    <xf numFmtId="16" fontId="7" fillId="0" borderId="1" xfId="0" applyNumberFormat="1" applyFont="1" applyBorder="1"/>
    <xf numFmtId="2" fontId="7" fillId="0" borderId="1" xfId="0" applyNumberFormat="1" applyFont="1" applyBorder="1"/>
    <xf numFmtId="0" fontId="8" fillId="0" borderId="1" xfId="0" applyFont="1" applyBorder="1"/>
    <xf numFmtId="2" fontId="0" fillId="0" borderId="0" xfId="0" applyNumberFormat="1"/>
    <xf numFmtId="2" fontId="1" fillId="0" borderId="1" xfId="0" applyNumberFormat="1" applyFont="1" applyBorder="1"/>
    <xf numFmtId="16" fontId="2" fillId="0" borderId="1" xfId="0" applyNumberFormat="1" applyFont="1" applyBorder="1"/>
    <xf numFmtId="164" fontId="0" fillId="0" borderId="0" xfId="0" applyNumberFormat="1"/>
    <xf numFmtId="165" fontId="0" fillId="0" borderId="0" xfId="0" applyNumberFormat="1"/>
    <xf numFmtId="1" fontId="4" fillId="0" borderId="1" xfId="0" applyNumberFormat="1" applyFont="1" applyBorder="1"/>
    <xf numFmtId="1" fontId="0" fillId="0" borderId="1" xfId="0" applyNumberFormat="1" applyBorder="1"/>
    <xf numFmtId="1" fontId="5" fillId="0" borderId="1" xfId="0" applyNumberFormat="1" applyFont="1" applyBorder="1"/>
    <xf numFmtId="1" fontId="2" fillId="0" borderId="1" xfId="0" applyNumberFormat="1" applyFont="1" applyBorder="1"/>
    <xf numFmtId="16" fontId="5" fillId="0" borderId="1" xfId="0" applyNumberFormat="1" applyFont="1" applyBorder="1"/>
    <xf numFmtId="0" fontId="2" fillId="0" borderId="0" xfId="0" applyFont="1"/>
    <xf numFmtId="0" fontId="8" fillId="0" borderId="0" xfId="0" applyFont="1"/>
    <xf numFmtId="16" fontId="2" fillId="0" borderId="0" xfId="0" applyNumberFormat="1" applyFont="1"/>
    <xf numFmtId="2" fontId="5" fillId="0" borderId="0" xfId="0" applyNumberFormat="1" applyFont="1"/>
    <xf numFmtId="2" fontId="7" fillId="0" borderId="0" xfId="0" applyNumberFormat="1" applyFont="1"/>
    <xf numFmtId="0" fontId="0" fillId="0" borderId="2" xfId="0" applyBorder="1"/>
    <xf numFmtId="0" fontId="0" fillId="0" borderId="3" xfId="0" applyBorder="1"/>
    <xf numFmtId="2" fontId="0" fillId="0" borderId="3" xfId="0" applyNumberFormat="1" applyBorder="1"/>
    <xf numFmtId="0" fontId="4" fillId="0" borderId="3" xfId="0" applyFont="1" applyBorder="1"/>
    <xf numFmtId="2" fontId="4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5" fillId="0" borderId="7" xfId="0" applyFont="1" applyBorder="1"/>
    <xf numFmtId="2" fontId="5" fillId="0" borderId="8" xfId="0" applyNumberFormat="1" applyFont="1" applyBorder="1"/>
    <xf numFmtId="1" fontId="5" fillId="0" borderId="8" xfId="0" applyNumberFormat="1" applyFont="1" applyBorder="1"/>
    <xf numFmtId="0" fontId="5" fillId="0" borderId="8" xfId="0" applyFont="1" applyBorder="1"/>
    <xf numFmtId="1" fontId="2" fillId="0" borderId="8" xfId="0" applyNumberFormat="1" applyFont="1" applyBorder="1"/>
    <xf numFmtId="0" fontId="2" fillId="0" borderId="9" xfId="0" applyFont="1" applyBorder="1"/>
    <xf numFmtId="0" fontId="0" fillId="0" borderId="10" xfId="0" applyBorder="1"/>
    <xf numFmtId="2" fontId="0" fillId="0" borderId="11" xfId="0" applyNumberFormat="1" applyBorder="1"/>
    <xf numFmtId="0" fontId="4" fillId="0" borderId="12" xfId="0" applyFont="1" applyBorder="1"/>
    <xf numFmtId="0" fontId="0" fillId="0" borderId="11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workbookViewId="0">
      <selection activeCell="C17" sqref="C17:D17"/>
    </sheetView>
  </sheetViews>
  <sheetFormatPr defaultColWidth="8.7109375" defaultRowHeight="15" x14ac:dyDescent="0.25"/>
  <cols>
    <col min="1" max="1" width="21.140625" customWidth="1"/>
    <col min="2" max="2" width="0.85546875" hidden="1" customWidth="1"/>
    <col min="3" max="3" width="14.7109375" customWidth="1"/>
    <col min="5" max="5" width="16.140625" customWidth="1"/>
    <col min="6" max="6" width="11.5703125" customWidth="1"/>
    <col min="7" max="7" width="13.7109375" customWidth="1"/>
  </cols>
  <sheetData>
    <row r="1" spans="1:7" x14ac:dyDescent="0.25">
      <c r="A1" s="19" t="s">
        <v>62</v>
      </c>
    </row>
    <row r="2" spans="1:7" x14ac:dyDescent="0.25">
      <c r="A2" s="1"/>
      <c r="B2" s="1"/>
      <c r="C2" s="1"/>
      <c r="D2" s="1"/>
      <c r="E2" s="1"/>
      <c r="F2" s="1"/>
      <c r="G2" s="1"/>
    </row>
    <row r="3" spans="1:7" ht="18.75" x14ac:dyDescent="0.3">
      <c r="A3" s="4" t="s">
        <v>46</v>
      </c>
      <c r="B3" s="4"/>
      <c r="C3" s="1"/>
      <c r="D3" s="15">
        <v>2014</v>
      </c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0</v>
      </c>
      <c r="B5" s="1"/>
      <c r="C5" s="1"/>
      <c r="D5" s="1"/>
      <c r="E5" s="4" t="s">
        <v>1</v>
      </c>
      <c r="F5" s="1"/>
      <c r="G5" s="1"/>
    </row>
    <row r="6" spans="1:7" x14ac:dyDescent="0.25">
      <c r="A6" s="1" t="s">
        <v>7</v>
      </c>
      <c r="B6" s="1"/>
      <c r="C6" s="5"/>
      <c r="D6" s="1"/>
      <c r="E6" s="1" t="s">
        <v>7</v>
      </c>
      <c r="F6" s="1"/>
      <c r="G6" s="1">
        <v>-500</v>
      </c>
    </row>
    <row r="7" spans="1:7" x14ac:dyDescent="0.25">
      <c r="A7" s="1" t="s">
        <v>2</v>
      </c>
      <c r="B7" s="1"/>
      <c r="C7" s="5">
        <v>42.5</v>
      </c>
      <c r="D7" s="1"/>
      <c r="E7" s="1" t="s">
        <v>2</v>
      </c>
      <c r="F7" s="1"/>
      <c r="G7" s="5">
        <v>42.5</v>
      </c>
    </row>
    <row r="8" spans="1:7" x14ac:dyDescent="0.25">
      <c r="A8" s="1" t="s">
        <v>3</v>
      </c>
      <c r="B8" s="1"/>
      <c r="C8" s="5">
        <v>3591</v>
      </c>
      <c r="D8" s="1"/>
      <c r="E8" s="1" t="s">
        <v>3</v>
      </c>
      <c r="F8" s="1"/>
      <c r="G8" s="5">
        <v>2139</v>
      </c>
    </row>
    <row r="9" spans="1:7" x14ac:dyDescent="0.25">
      <c r="A9" s="1" t="s">
        <v>4</v>
      </c>
      <c r="B9" s="1"/>
      <c r="C9" s="1">
        <v>108853.47</v>
      </c>
      <c r="D9" s="1"/>
      <c r="E9" s="1" t="s">
        <v>4</v>
      </c>
      <c r="F9" s="1"/>
      <c r="G9" s="5">
        <v>133267.25</v>
      </c>
    </row>
    <row r="10" spans="1:7" x14ac:dyDescent="0.25">
      <c r="A10" s="1" t="s">
        <v>20</v>
      </c>
      <c r="B10" s="1"/>
      <c r="C10" s="5">
        <v>3570</v>
      </c>
      <c r="D10" s="1"/>
      <c r="E10" s="1" t="s">
        <v>63</v>
      </c>
      <c r="F10" s="1"/>
      <c r="G10" s="5">
        <v>3623</v>
      </c>
    </row>
    <row r="11" spans="1:7" x14ac:dyDescent="0.25">
      <c r="A11" s="1" t="s">
        <v>5</v>
      </c>
      <c r="B11" s="1"/>
      <c r="C11" s="5">
        <v>21390.67</v>
      </c>
      <c r="D11" s="5"/>
      <c r="E11" s="1" t="s">
        <v>5</v>
      </c>
      <c r="F11" s="1"/>
      <c r="G11" s="1">
        <v>23335.279999999999</v>
      </c>
    </row>
    <row r="12" spans="1:7" x14ac:dyDescent="0.25">
      <c r="A12" s="1" t="s">
        <v>6</v>
      </c>
      <c r="B12" s="1"/>
      <c r="C12" s="5">
        <v>4537</v>
      </c>
      <c r="D12" s="5"/>
      <c r="E12" s="1"/>
      <c r="F12" s="1"/>
      <c r="G12" s="5">
        <v>4653</v>
      </c>
    </row>
    <row r="13" spans="1:7" x14ac:dyDescent="0.25">
      <c r="A13" s="1"/>
      <c r="B13" s="1"/>
      <c r="C13" s="2"/>
      <c r="D13" s="3"/>
      <c r="E13" s="1"/>
      <c r="F13" s="1"/>
      <c r="G13" s="5"/>
    </row>
    <row r="14" spans="1:7" x14ac:dyDescent="0.25">
      <c r="A14" s="4" t="s">
        <v>8</v>
      </c>
      <c r="B14" s="1"/>
      <c r="C14" s="9">
        <f>SUM(C6:C13)</f>
        <v>141984.64000000001</v>
      </c>
      <c r="D14" s="1"/>
      <c r="E14" s="4" t="s">
        <v>8</v>
      </c>
      <c r="F14" s="1"/>
      <c r="G14" s="9">
        <f>SUM(G6:G13)</f>
        <v>166560.03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4" t="s">
        <v>47</v>
      </c>
      <c r="B17" s="4"/>
      <c r="C17" s="25">
        <v>42369</v>
      </c>
      <c r="D17" s="8">
        <f>G14-C14</f>
        <v>24575.389999999985</v>
      </c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4" t="s">
        <v>9</v>
      </c>
      <c r="B19" s="4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4" t="s">
        <v>10</v>
      </c>
      <c r="D21" s="4"/>
      <c r="E21" s="4"/>
      <c r="F21" s="4" t="s">
        <v>12</v>
      </c>
      <c r="G21" s="4"/>
    </row>
    <row r="22" spans="1:7" x14ac:dyDescent="0.25">
      <c r="A22" s="1"/>
      <c r="B22" s="1"/>
      <c r="C22" s="5"/>
      <c r="D22" s="1"/>
      <c r="E22" s="1"/>
      <c r="F22" s="1"/>
      <c r="G22" s="1"/>
    </row>
    <row r="23" spans="1:7" x14ac:dyDescent="0.25">
      <c r="A23" s="1"/>
      <c r="B23" s="1"/>
      <c r="C23" s="5"/>
      <c r="D23" s="1"/>
      <c r="E23" s="1"/>
      <c r="F23" s="11"/>
      <c r="G23" s="1"/>
    </row>
    <row r="24" spans="1:7" x14ac:dyDescent="0.25">
      <c r="A24" s="1" t="s">
        <v>13</v>
      </c>
      <c r="B24" s="1"/>
      <c r="C24" s="5">
        <v>47000</v>
      </c>
      <c r="D24" s="10"/>
      <c r="E24" s="1" t="s">
        <v>14</v>
      </c>
      <c r="F24" s="6">
        <v>15052</v>
      </c>
      <c r="G24" s="10"/>
    </row>
    <row r="25" spans="1:7" x14ac:dyDescent="0.25">
      <c r="A25" s="1" t="s">
        <v>15</v>
      </c>
      <c r="B25" s="1"/>
      <c r="C25" s="5">
        <v>8375</v>
      </c>
      <c r="D25" s="10"/>
      <c r="E25" s="1" t="s">
        <v>16</v>
      </c>
      <c r="F25" s="6">
        <v>38389</v>
      </c>
      <c r="G25" s="10"/>
    </row>
    <row r="26" spans="1:7" x14ac:dyDescent="0.25">
      <c r="A26" s="1" t="s">
        <v>17</v>
      </c>
      <c r="B26" s="1"/>
      <c r="C26" s="5">
        <v>1300</v>
      </c>
      <c r="D26" s="10"/>
      <c r="E26" s="1" t="s">
        <v>18</v>
      </c>
      <c r="F26" s="6">
        <v>5922</v>
      </c>
      <c r="G26" s="10"/>
    </row>
    <row r="27" spans="1:7" x14ac:dyDescent="0.25">
      <c r="A27" s="1" t="s">
        <v>65</v>
      </c>
      <c r="B27" s="1"/>
      <c r="C27" s="5">
        <v>17950</v>
      </c>
      <c r="D27" s="10"/>
      <c r="E27" s="1" t="s">
        <v>66</v>
      </c>
      <c r="F27" s="6">
        <v>575</v>
      </c>
      <c r="G27" s="3"/>
    </row>
    <row r="28" spans="1:7" x14ac:dyDescent="0.25">
      <c r="A28" s="1" t="s">
        <v>19</v>
      </c>
      <c r="B28" s="1"/>
      <c r="C28" s="5">
        <v>7250</v>
      </c>
      <c r="D28" s="10"/>
      <c r="E28" s="1" t="s">
        <v>20</v>
      </c>
      <c r="F28" s="6">
        <v>43317</v>
      </c>
      <c r="G28" s="10"/>
    </row>
    <row r="29" spans="1:7" x14ac:dyDescent="0.25">
      <c r="A29" s="1" t="s">
        <v>21</v>
      </c>
      <c r="B29" s="1"/>
      <c r="C29" s="5">
        <v>66991</v>
      </c>
      <c r="D29" s="10"/>
      <c r="E29" s="1" t="s">
        <v>22</v>
      </c>
      <c r="F29" s="6">
        <v>670</v>
      </c>
      <c r="G29" s="10"/>
    </row>
    <row r="30" spans="1:7" x14ac:dyDescent="0.25">
      <c r="A30" s="1" t="s">
        <v>23</v>
      </c>
      <c r="B30" s="1"/>
      <c r="C30" s="5">
        <v>5000</v>
      </c>
      <c r="D30" s="10"/>
      <c r="E30" s="1" t="s">
        <v>24</v>
      </c>
      <c r="F30" s="12"/>
      <c r="G30" s="10"/>
    </row>
    <row r="31" spans="1:7" x14ac:dyDescent="0.25">
      <c r="A31" s="1" t="s">
        <v>25</v>
      </c>
      <c r="B31" s="1"/>
      <c r="C31" s="5">
        <v>5000</v>
      </c>
      <c r="D31" s="10"/>
      <c r="E31" s="1" t="s">
        <v>26</v>
      </c>
      <c r="F31" s="6">
        <v>2899</v>
      </c>
      <c r="G31" s="10"/>
    </row>
    <row r="32" spans="1:7" x14ac:dyDescent="0.25">
      <c r="A32" s="1" t="s">
        <v>44</v>
      </c>
      <c r="B32" s="1"/>
      <c r="C32" s="5">
        <v>2964</v>
      </c>
      <c r="D32" s="10"/>
      <c r="E32" s="1" t="s">
        <v>45</v>
      </c>
      <c r="F32" s="6">
        <v>6925</v>
      </c>
      <c r="G32" s="10"/>
    </row>
    <row r="33" spans="1:7" x14ac:dyDescent="0.25">
      <c r="A33" s="1" t="s">
        <v>27</v>
      </c>
      <c r="B33" s="1"/>
      <c r="C33" s="5">
        <v>310</v>
      </c>
      <c r="D33" s="10"/>
      <c r="E33" s="1" t="s">
        <v>28</v>
      </c>
      <c r="F33" s="6">
        <v>2680</v>
      </c>
      <c r="G33" s="10"/>
    </row>
    <row r="34" spans="1:7" x14ac:dyDescent="0.25">
      <c r="A34" s="1" t="s">
        <v>43</v>
      </c>
      <c r="B34" s="1"/>
      <c r="C34" s="5">
        <v>900</v>
      </c>
      <c r="D34" s="10"/>
      <c r="E34" s="1" t="s">
        <v>29</v>
      </c>
      <c r="F34" s="6">
        <v>4537</v>
      </c>
      <c r="G34" s="10"/>
    </row>
    <row r="35" spans="1:7" x14ac:dyDescent="0.25">
      <c r="A35" s="1" t="s">
        <v>48</v>
      </c>
      <c r="B35" s="1"/>
      <c r="C35" s="5">
        <v>1945</v>
      </c>
      <c r="D35" s="3"/>
      <c r="E35" s="1" t="s">
        <v>30</v>
      </c>
      <c r="F35" s="6">
        <v>7581</v>
      </c>
      <c r="G35" s="10"/>
    </row>
    <row r="36" spans="1:7" x14ac:dyDescent="0.25">
      <c r="A36" s="1" t="s">
        <v>64</v>
      </c>
      <c r="B36" s="1"/>
      <c r="C36" s="5">
        <v>150</v>
      </c>
      <c r="D36" s="10"/>
      <c r="E36" s="1" t="s">
        <v>31</v>
      </c>
      <c r="F36" s="6">
        <v>1741</v>
      </c>
      <c r="G36" s="10"/>
    </row>
    <row r="37" spans="1:7" x14ac:dyDescent="0.25">
      <c r="A37" s="1"/>
      <c r="B37" s="1"/>
      <c r="C37" s="6"/>
      <c r="D37" s="1"/>
      <c r="E37" s="1" t="s">
        <v>32</v>
      </c>
      <c r="F37" s="6">
        <v>759</v>
      </c>
      <c r="G37" s="10"/>
    </row>
    <row r="38" spans="1:7" x14ac:dyDescent="0.25">
      <c r="A38" s="1"/>
      <c r="B38" s="1"/>
      <c r="C38" s="5"/>
      <c r="D38" s="1"/>
      <c r="E38" s="1" t="s">
        <v>33</v>
      </c>
      <c r="F38" s="6">
        <v>7900</v>
      </c>
      <c r="G38" s="10"/>
    </row>
    <row r="39" spans="1:7" x14ac:dyDescent="0.25">
      <c r="A39" s="1"/>
      <c r="B39" s="1"/>
      <c r="C39" s="1"/>
      <c r="D39" s="1"/>
      <c r="E39" s="1" t="s">
        <v>34</v>
      </c>
      <c r="F39" s="6">
        <v>260</v>
      </c>
      <c r="G39" s="10"/>
    </row>
    <row r="40" spans="1:7" x14ac:dyDescent="0.25">
      <c r="A40" s="1"/>
      <c r="B40" s="1"/>
      <c r="C40" s="1"/>
      <c r="D40" s="1"/>
      <c r="E40" s="1" t="s">
        <v>35</v>
      </c>
      <c r="F40" s="6">
        <v>1009</v>
      </c>
      <c r="G40" s="10"/>
    </row>
    <row r="41" spans="1:7" x14ac:dyDescent="0.25">
      <c r="A41" s="1"/>
      <c r="B41" s="1"/>
      <c r="C41" s="1"/>
      <c r="D41" s="1"/>
      <c r="E41" s="1" t="s">
        <v>36</v>
      </c>
      <c r="F41" s="6">
        <v>344</v>
      </c>
      <c r="G41" s="10"/>
    </row>
    <row r="42" spans="1:7" x14ac:dyDescent="0.25">
      <c r="A42" s="1"/>
      <c r="B42" s="1"/>
      <c r="C42" s="1"/>
      <c r="D42" s="1"/>
      <c r="E42" s="1"/>
      <c r="F42" s="6"/>
      <c r="G42" s="10"/>
    </row>
    <row r="43" spans="1:7" x14ac:dyDescent="0.25">
      <c r="A43" s="1"/>
      <c r="B43" s="1"/>
      <c r="C43" s="1"/>
      <c r="D43" s="1"/>
      <c r="E43" s="1"/>
      <c r="F43" s="6"/>
      <c r="G43" s="10"/>
    </row>
    <row r="44" spans="1:7" x14ac:dyDescent="0.25">
      <c r="A44" s="1"/>
      <c r="B44" s="1"/>
      <c r="C44" s="1"/>
      <c r="D44" s="1"/>
      <c r="E44" s="1"/>
      <c r="F44" s="6"/>
      <c r="G44" s="10"/>
    </row>
    <row r="45" spans="1:7" x14ac:dyDescent="0.25">
      <c r="A45" s="1"/>
      <c r="B45" s="1"/>
      <c r="C45" s="1"/>
      <c r="D45" s="1"/>
      <c r="E45" s="1"/>
      <c r="F45" s="6"/>
      <c r="G45" s="1"/>
    </row>
    <row r="46" spans="1:7" x14ac:dyDescent="0.25">
      <c r="A46" s="7" t="s">
        <v>37</v>
      </c>
      <c r="B46" s="7"/>
      <c r="C46" s="8">
        <f>SUM(C24:C45)</f>
        <v>165135</v>
      </c>
      <c r="D46" s="7"/>
      <c r="E46" s="7" t="s">
        <v>38</v>
      </c>
      <c r="F46" s="8">
        <f>SUM(F24:F45)</f>
        <v>140560</v>
      </c>
      <c r="G46" s="7"/>
    </row>
    <row r="47" spans="1:7" x14ac:dyDescent="0.25">
      <c r="A47" s="1"/>
      <c r="B47" s="1"/>
      <c r="C47" s="1"/>
      <c r="D47" s="1"/>
      <c r="E47" s="1"/>
      <c r="F47" s="10"/>
      <c r="G47" s="1"/>
    </row>
    <row r="48" spans="1:7" x14ac:dyDescent="0.25">
      <c r="A48" t="s">
        <v>67</v>
      </c>
    </row>
    <row r="49" spans="1:1" x14ac:dyDescent="0.25">
      <c r="A49" t="s">
        <v>39</v>
      </c>
    </row>
    <row r="50" spans="1:1" x14ac:dyDescent="0.25">
      <c r="A50" t="s">
        <v>40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11.2851562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42228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168575.8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183575.8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42153</v>
      </c>
      <c r="C17" s="14">
        <f>B46-F46</f>
        <v>17015.770000000004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70</v>
      </c>
      <c r="D22" s="4" t="s">
        <v>53</v>
      </c>
      <c r="E22" s="1"/>
      <c r="F22" s="1"/>
      <c r="G22" s="1" t="s">
        <v>70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21850</v>
      </c>
      <c r="C24" s="21">
        <f>D24/12*8</f>
        <v>33333.333333333336</v>
      </c>
      <c r="D24" s="10">
        <v>50000</v>
      </c>
      <c r="E24" s="1" t="s">
        <v>58</v>
      </c>
      <c r="F24" s="6">
        <v>4696</v>
      </c>
      <c r="G24" s="22">
        <f>H24/12*8</f>
        <v>13333.333333333334</v>
      </c>
      <c r="H24" s="1">
        <v>20000</v>
      </c>
    </row>
    <row r="25" spans="1:8" x14ac:dyDescent="0.25">
      <c r="A25" s="1" t="s">
        <v>15</v>
      </c>
      <c r="B25" s="5">
        <v>2939.31</v>
      </c>
      <c r="C25" s="21">
        <f t="shared" ref="C25:C37" si="0">D25/12*8</f>
        <v>3333.3333333333335</v>
      </c>
      <c r="D25" s="10">
        <v>5000</v>
      </c>
      <c r="E25" s="1" t="s">
        <v>16</v>
      </c>
      <c r="F25" s="6">
        <v>18982.5</v>
      </c>
      <c r="G25" s="22">
        <f t="shared" ref="G25:G42" si="1">H25/12*8</f>
        <v>40000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1333.3333333333333</v>
      </c>
      <c r="D26" s="10">
        <v>2000</v>
      </c>
      <c r="E26" s="1" t="s">
        <v>18</v>
      </c>
      <c r="F26" s="6">
        <v>4288</v>
      </c>
      <c r="G26" s="22">
        <f t="shared" si="1"/>
        <v>4666.666666666667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13333.333333333334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3333.3333333333335</v>
      </c>
      <c r="D28" s="10">
        <v>5000</v>
      </c>
      <c r="E28" s="1" t="s">
        <v>20</v>
      </c>
      <c r="F28" s="6">
        <v>29169</v>
      </c>
      <c r="G28" s="22">
        <f t="shared" si="1"/>
        <v>30666.666666666668</v>
      </c>
      <c r="H28" s="1">
        <v>46000</v>
      </c>
    </row>
    <row r="29" spans="1:8" x14ac:dyDescent="0.25">
      <c r="A29" s="1" t="s">
        <v>21</v>
      </c>
      <c r="B29" s="5">
        <v>31407.599999999999</v>
      </c>
      <c r="C29" s="21">
        <f t="shared" si="0"/>
        <v>40000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8400</v>
      </c>
      <c r="C30" s="21">
        <f t="shared" si="0"/>
        <v>8666.6666666666661</v>
      </c>
      <c r="D30" s="10">
        <v>13000</v>
      </c>
      <c r="E30" s="1" t="s">
        <v>55</v>
      </c>
      <c r="F30" s="6">
        <v>2790</v>
      </c>
      <c r="G30" s="22">
        <f t="shared" si="1"/>
        <v>333.33333333333331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599</v>
      </c>
      <c r="G31" s="22">
        <f t="shared" si="1"/>
        <v>2666.6666666666665</v>
      </c>
      <c r="H31" s="1">
        <v>4000</v>
      </c>
    </row>
    <row r="32" spans="1:8" x14ac:dyDescent="0.25">
      <c r="A32" s="1" t="s">
        <v>44</v>
      </c>
      <c r="B32" s="5">
        <v>1595</v>
      </c>
      <c r="C32" s="21">
        <f t="shared" si="0"/>
        <v>1333.3333333333333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3333.3333333333335</v>
      </c>
      <c r="D33" s="10">
        <v>5000</v>
      </c>
      <c r="E33" s="1" t="s">
        <v>28</v>
      </c>
      <c r="F33" s="6">
        <v>532</v>
      </c>
      <c r="G33" s="22">
        <f t="shared" si="1"/>
        <v>1333.3333333333333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666.66666666666663</v>
      </c>
      <c r="D34" s="10">
        <v>1000</v>
      </c>
      <c r="E34" s="1" t="s">
        <v>29</v>
      </c>
      <c r="F34" s="6">
        <v>4653</v>
      </c>
      <c r="G34" s="22">
        <f t="shared" si="1"/>
        <v>3333.3333333333335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6372</v>
      </c>
      <c r="G35" s="22">
        <f t="shared" si="1"/>
        <v>6666.666666666667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1666.6666666666667</v>
      </c>
      <c r="H36" s="1">
        <v>2500</v>
      </c>
      <c r="J36" s="16"/>
    </row>
    <row r="37" spans="1:10" x14ac:dyDescent="0.25">
      <c r="A37" s="1" t="s">
        <v>71</v>
      </c>
      <c r="B37" s="6">
        <v>4000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666.66666666666663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6666.666666666667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333.33333333333331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1724.6</v>
      </c>
      <c r="G40" s="22">
        <f t="shared" si="1"/>
        <v>1333.3333333333333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266.66666666666669</v>
      </c>
      <c r="H41" s="1">
        <v>400</v>
      </c>
    </row>
    <row r="42" spans="1:10" x14ac:dyDescent="0.25">
      <c r="A42" s="1"/>
      <c r="B42" s="1"/>
      <c r="C42" s="1"/>
      <c r="D42" s="1"/>
      <c r="E42" s="1" t="s">
        <v>72</v>
      </c>
      <c r="F42" s="6">
        <v>1200</v>
      </c>
      <c r="G42" s="22">
        <f t="shared" si="1"/>
        <v>0</v>
      </c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101240.87000000001</v>
      </c>
      <c r="C46" s="23">
        <f>SUM(C24:C45)</f>
        <v>108666.66666666669</v>
      </c>
      <c r="D46" s="7">
        <f>SUM(D24:D45)</f>
        <v>163000</v>
      </c>
      <c r="E46" s="7" t="s">
        <v>38</v>
      </c>
      <c r="F46" s="8">
        <f>SUM(F24:F45)</f>
        <v>84225.1</v>
      </c>
      <c r="G46" s="24">
        <f>SUM(G24:G45)</f>
        <v>113933.33333333334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11.28515625" customWidth="1"/>
    <col min="4" max="4" width="7.140625" bestFit="1" customWidth="1"/>
    <col min="5" max="5" width="13.7109375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42239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169691.8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184691.8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42239</v>
      </c>
      <c r="C17" s="14">
        <f>B46-F46</f>
        <v>18131.770000000004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70</v>
      </c>
      <c r="D22" s="4" t="s">
        <v>53</v>
      </c>
      <c r="E22" s="1"/>
      <c r="F22" s="1"/>
      <c r="G22" s="1" t="s">
        <v>70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23850</v>
      </c>
      <c r="C24" s="21">
        <f>D24/12*8</f>
        <v>33333.333333333336</v>
      </c>
      <c r="D24" s="10">
        <v>50000</v>
      </c>
      <c r="E24" s="1" t="s">
        <v>58</v>
      </c>
      <c r="F24" s="6">
        <v>4696</v>
      </c>
      <c r="G24" s="22">
        <f>H24/12*8</f>
        <v>13333.333333333334</v>
      </c>
      <c r="H24" s="1">
        <v>20000</v>
      </c>
    </row>
    <row r="25" spans="1:8" x14ac:dyDescent="0.25">
      <c r="A25" s="1" t="s">
        <v>15</v>
      </c>
      <c r="B25" s="5">
        <v>2939.31</v>
      </c>
      <c r="C25" s="21">
        <f t="shared" ref="C25:C37" si="0">D25/12*8</f>
        <v>3333.3333333333335</v>
      </c>
      <c r="D25" s="10">
        <v>5000</v>
      </c>
      <c r="E25" s="1" t="s">
        <v>16</v>
      </c>
      <c r="F25" s="6">
        <v>19982.5</v>
      </c>
      <c r="G25" s="22">
        <f t="shared" ref="G25:G42" si="1">H25/12*8</f>
        <v>40000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1333.3333333333333</v>
      </c>
      <c r="D26" s="10">
        <v>2000</v>
      </c>
      <c r="E26" s="1" t="s">
        <v>18</v>
      </c>
      <c r="F26" s="6">
        <v>4288</v>
      </c>
      <c r="G26" s="22">
        <f t="shared" si="1"/>
        <v>4666.666666666667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13333.333333333334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3333.3333333333335</v>
      </c>
      <c r="D28" s="10">
        <v>5000</v>
      </c>
      <c r="E28" s="1" t="s">
        <v>20</v>
      </c>
      <c r="F28" s="6">
        <v>29169</v>
      </c>
      <c r="G28" s="22">
        <f t="shared" si="1"/>
        <v>30666.666666666668</v>
      </c>
      <c r="H28" s="1">
        <v>46000</v>
      </c>
    </row>
    <row r="29" spans="1:8" x14ac:dyDescent="0.25">
      <c r="A29" s="1" t="s">
        <v>21</v>
      </c>
      <c r="B29" s="5">
        <v>31907.599999999999</v>
      </c>
      <c r="C29" s="21">
        <f t="shared" si="0"/>
        <v>40000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8400</v>
      </c>
      <c r="C30" s="21">
        <f t="shared" si="0"/>
        <v>8666.6666666666661</v>
      </c>
      <c r="D30" s="10">
        <v>13000</v>
      </c>
      <c r="E30" s="1" t="s">
        <v>55</v>
      </c>
      <c r="F30" s="6">
        <v>2790</v>
      </c>
      <c r="G30" s="22">
        <f t="shared" si="1"/>
        <v>333.33333333333331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599</v>
      </c>
      <c r="G31" s="22">
        <f t="shared" si="1"/>
        <v>2666.6666666666665</v>
      </c>
      <c r="H31" s="1">
        <v>4000</v>
      </c>
    </row>
    <row r="32" spans="1:8" x14ac:dyDescent="0.25">
      <c r="A32" s="1" t="s">
        <v>44</v>
      </c>
      <c r="B32" s="5">
        <v>1760</v>
      </c>
      <c r="C32" s="21">
        <f t="shared" si="0"/>
        <v>1333.3333333333333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3333.3333333333335</v>
      </c>
      <c r="D33" s="10">
        <v>5000</v>
      </c>
      <c r="E33" s="1" t="s">
        <v>28</v>
      </c>
      <c r="F33" s="6">
        <v>532</v>
      </c>
      <c r="G33" s="22">
        <f t="shared" si="1"/>
        <v>1333.3333333333333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666.66666666666663</v>
      </c>
      <c r="D34" s="10">
        <v>1000</v>
      </c>
      <c r="E34" s="1" t="s">
        <v>29</v>
      </c>
      <c r="F34" s="6">
        <v>4653</v>
      </c>
      <c r="G34" s="22">
        <f t="shared" si="1"/>
        <v>3333.3333333333335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6372</v>
      </c>
      <c r="G35" s="22">
        <f t="shared" si="1"/>
        <v>6666.666666666667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1666.6666666666667</v>
      </c>
      <c r="H36" s="1">
        <v>2500</v>
      </c>
      <c r="J36" s="16"/>
    </row>
    <row r="37" spans="1:10" x14ac:dyDescent="0.25">
      <c r="A37" s="1" t="s">
        <v>71</v>
      </c>
      <c r="B37" s="6">
        <v>4000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666.66666666666663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6666.666666666667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333.33333333333331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1724.6</v>
      </c>
      <c r="G40" s="22">
        <f t="shared" si="1"/>
        <v>1333.3333333333333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266.66666666666669</v>
      </c>
      <c r="H41" s="1">
        <v>400</v>
      </c>
    </row>
    <row r="42" spans="1:10" x14ac:dyDescent="0.25">
      <c r="A42" s="1"/>
      <c r="B42" s="1"/>
      <c r="C42" s="1"/>
      <c r="D42" s="1"/>
      <c r="E42" s="1" t="s">
        <v>72</v>
      </c>
      <c r="F42" s="6">
        <v>1200</v>
      </c>
      <c r="G42" s="22">
        <f t="shared" si="1"/>
        <v>0</v>
      </c>
      <c r="H42" s="1"/>
      <c r="J42" s="16"/>
    </row>
    <row r="43" spans="1:10" x14ac:dyDescent="0.25">
      <c r="A43" s="1"/>
      <c r="B43" s="1"/>
      <c r="C43" s="1"/>
      <c r="D43" s="1"/>
      <c r="E43" s="1" t="s">
        <v>73</v>
      </c>
      <c r="F43" s="6">
        <v>549</v>
      </c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103905.87000000001</v>
      </c>
      <c r="C46" s="23">
        <f>SUM(C24:C45)</f>
        <v>108666.66666666669</v>
      </c>
      <c r="D46" s="7">
        <f>SUM(D24:D45)</f>
        <v>163000</v>
      </c>
      <c r="E46" s="7" t="s">
        <v>38</v>
      </c>
      <c r="F46" s="8">
        <f>SUM(F24:F45)</f>
        <v>85774.1</v>
      </c>
      <c r="G46" s="24">
        <f>SUM(G24:G45)</f>
        <v>113933.33333333334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11.28515625" customWidth="1"/>
    <col min="4" max="4" width="7.140625" bestFit="1" customWidth="1"/>
    <col min="5" max="5" width="11.85546875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42274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187621.3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202621.3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42274</v>
      </c>
      <c r="C17" s="14">
        <f>B46-F46</f>
        <v>36061.26999999999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74</v>
      </c>
      <c r="D22" s="4" t="s">
        <v>53</v>
      </c>
      <c r="E22" s="1"/>
      <c r="F22" s="1"/>
      <c r="G22" s="1" t="s">
        <v>74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30750</v>
      </c>
      <c r="C24" s="21">
        <f>D24/12*9</f>
        <v>37500</v>
      </c>
      <c r="D24" s="10">
        <v>50000</v>
      </c>
      <c r="E24" s="1" t="s">
        <v>58</v>
      </c>
      <c r="F24" s="6">
        <v>7044</v>
      </c>
      <c r="G24" s="22">
        <f>H24/12*9</f>
        <v>15000</v>
      </c>
      <c r="H24" s="1">
        <v>20000</v>
      </c>
    </row>
    <row r="25" spans="1:8" x14ac:dyDescent="0.25">
      <c r="A25" s="1" t="s">
        <v>15</v>
      </c>
      <c r="B25" s="5">
        <v>3169.31</v>
      </c>
      <c r="C25" s="21">
        <f t="shared" ref="C25:C37" si="0">D25/12*9</f>
        <v>3750</v>
      </c>
      <c r="D25" s="10">
        <v>5000</v>
      </c>
      <c r="E25" s="1" t="s">
        <v>16</v>
      </c>
      <c r="F25" s="6">
        <v>21482.5</v>
      </c>
      <c r="G25" s="22">
        <f t="shared" ref="G25:G43" si="1">H25/12*9</f>
        <v>45000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1500</v>
      </c>
      <c r="D26" s="10">
        <v>2000</v>
      </c>
      <c r="E26" s="1" t="s">
        <v>75</v>
      </c>
      <c r="F26" s="6">
        <v>4616</v>
      </c>
      <c r="G26" s="22">
        <f t="shared" si="1"/>
        <v>5250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15000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3750</v>
      </c>
      <c r="D28" s="10">
        <v>5000</v>
      </c>
      <c r="E28" s="1" t="s">
        <v>20</v>
      </c>
      <c r="F28" s="6">
        <v>32829</v>
      </c>
      <c r="G28" s="22">
        <f t="shared" si="1"/>
        <v>34500</v>
      </c>
      <c r="H28" s="1">
        <v>46000</v>
      </c>
    </row>
    <row r="29" spans="1:8" x14ac:dyDescent="0.25">
      <c r="A29" s="1" t="s">
        <v>21</v>
      </c>
      <c r="B29" s="5">
        <v>39111.599999999999</v>
      </c>
      <c r="C29" s="21">
        <f t="shared" si="0"/>
        <v>45000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13300</v>
      </c>
      <c r="C30" s="21">
        <f t="shared" si="0"/>
        <v>9750</v>
      </c>
      <c r="D30" s="10">
        <v>13000</v>
      </c>
      <c r="E30" s="1" t="s">
        <v>55</v>
      </c>
      <c r="F30" s="6">
        <v>2990</v>
      </c>
      <c r="G30" s="22">
        <f t="shared" si="1"/>
        <v>375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599</v>
      </c>
      <c r="G31" s="22">
        <f t="shared" si="1"/>
        <v>3000</v>
      </c>
      <c r="H31" s="1">
        <v>4000</v>
      </c>
    </row>
    <row r="32" spans="1:8" x14ac:dyDescent="0.25">
      <c r="A32" s="1" t="s">
        <v>44</v>
      </c>
      <c r="B32" s="5">
        <v>1875</v>
      </c>
      <c r="C32" s="21">
        <f t="shared" si="0"/>
        <v>1500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3750</v>
      </c>
      <c r="D33" s="10">
        <v>5000</v>
      </c>
      <c r="E33" s="1" t="s">
        <v>28</v>
      </c>
      <c r="F33" s="6">
        <v>622</v>
      </c>
      <c r="G33" s="22">
        <f t="shared" si="1"/>
        <v>1500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750</v>
      </c>
      <c r="D34" s="10">
        <v>1000</v>
      </c>
      <c r="E34" s="1" t="s">
        <v>29</v>
      </c>
      <c r="F34" s="6">
        <v>4653</v>
      </c>
      <c r="G34" s="22">
        <f t="shared" si="1"/>
        <v>3750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6738</v>
      </c>
      <c r="G35" s="22">
        <f t="shared" si="1"/>
        <v>7500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1875</v>
      </c>
      <c r="H36" s="1">
        <v>2500</v>
      </c>
      <c r="J36" s="16"/>
    </row>
    <row r="37" spans="1:10" x14ac:dyDescent="0.25">
      <c r="A37" s="1" t="s">
        <v>71</v>
      </c>
      <c r="B37" s="6">
        <v>11900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750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7500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375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1724.6</v>
      </c>
      <c r="G40" s="22">
        <f t="shared" si="1"/>
        <v>1500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>
        <v>362.5</v>
      </c>
      <c r="G41" s="22">
        <f t="shared" si="1"/>
        <v>300</v>
      </c>
      <c r="H41" s="1">
        <v>400</v>
      </c>
    </row>
    <row r="42" spans="1:10" x14ac:dyDescent="0.25">
      <c r="A42" s="1"/>
      <c r="B42" s="1"/>
      <c r="C42" s="1"/>
      <c r="D42" s="1"/>
      <c r="E42" s="1" t="s">
        <v>72</v>
      </c>
      <c r="F42" s="6">
        <v>1200</v>
      </c>
      <c r="G42" s="22">
        <f t="shared" si="1"/>
        <v>0</v>
      </c>
      <c r="H42" s="1"/>
      <c r="J42" s="16"/>
    </row>
    <row r="43" spans="1:10" x14ac:dyDescent="0.25">
      <c r="A43" s="1"/>
      <c r="B43" s="1"/>
      <c r="C43" s="1"/>
      <c r="D43" s="1"/>
      <c r="E43" s="1" t="s">
        <v>73</v>
      </c>
      <c r="F43" s="6">
        <v>1014</v>
      </c>
      <c r="G43" s="22">
        <f t="shared" si="1"/>
        <v>0</v>
      </c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131154.87</v>
      </c>
      <c r="C46" s="23">
        <f>SUM(C24:C45)</f>
        <v>122250</v>
      </c>
      <c r="D46" s="7">
        <f>SUM(D24:D45)</f>
        <v>163000</v>
      </c>
      <c r="E46" s="7" t="s">
        <v>38</v>
      </c>
      <c r="F46" s="8">
        <f>SUM(F24:F45)</f>
        <v>95093.6</v>
      </c>
      <c r="G46" s="24">
        <f>SUM(G24:G45)</f>
        <v>128175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7"/>
  <sheetViews>
    <sheetView topLeftCell="A13" workbookViewId="0">
      <selection activeCell="A13" sqref="A1:XFD1048576"/>
    </sheetView>
  </sheetViews>
  <sheetFormatPr defaultColWidth="8.7109375" defaultRowHeight="15" x14ac:dyDescent="0.25"/>
  <cols>
    <col min="1" max="1" width="18.140625" customWidth="1"/>
    <col min="2" max="2" width="9.85546875" bestFit="1" customWidth="1"/>
    <col min="3" max="3" width="9.42578125" customWidth="1"/>
    <col min="4" max="4" width="7.140625" bestFit="1" customWidth="1"/>
    <col min="5" max="5" width="13.85546875" customWidth="1"/>
    <col min="6" max="6" width="10.42578125" customWidth="1"/>
    <col min="7" max="7" width="9.85546875" customWidth="1"/>
    <col min="8" max="8" width="7.140625" bestFit="1" customWidth="1"/>
  </cols>
  <sheetData>
    <row r="1" spans="1:8" x14ac:dyDescent="0.25">
      <c r="A1" s="20">
        <v>42282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192291.3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207291.3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42274</v>
      </c>
      <c r="C17" s="14">
        <f>B46-F46</f>
        <v>40731.26999999999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74</v>
      </c>
      <c r="D22" s="4" t="s">
        <v>53</v>
      </c>
      <c r="E22" s="1"/>
      <c r="F22" s="1"/>
      <c r="G22" s="1" t="s">
        <v>74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33250</v>
      </c>
      <c r="C24" s="21">
        <f>D24/12*9</f>
        <v>37500</v>
      </c>
      <c r="D24" s="10">
        <v>50000</v>
      </c>
      <c r="E24" s="1" t="s">
        <v>58</v>
      </c>
      <c r="F24" s="6">
        <v>7044</v>
      </c>
      <c r="G24" s="22">
        <f>H24/12*9</f>
        <v>15000</v>
      </c>
      <c r="H24" s="1">
        <v>20000</v>
      </c>
    </row>
    <row r="25" spans="1:8" x14ac:dyDescent="0.25">
      <c r="A25" s="1" t="s">
        <v>15</v>
      </c>
      <c r="B25" s="5">
        <v>3269.31</v>
      </c>
      <c r="C25" s="21">
        <f t="shared" ref="C25:C37" si="0">D25/12*9</f>
        <v>3750</v>
      </c>
      <c r="D25" s="10">
        <v>5000</v>
      </c>
      <c r="E25" s="1" t="s">
        <v>16</v>
      </c>
      <c r="F25" s="6">
        <v>23432.5</v>
      </c>
      <c r="G25" s="22">
        <f t="shared" ref="G25:G43" si="1">H25/12*9</f>
        <v>45000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1500</v>
      </c>
      <c r="D26" s="10">
        <v>2000</v>
      </c>
      <c r="E26" s="1" t="s">
        <v>75</v>
      </c>
      <c r="F26" s="6">
        <v>4944</v>
      </c>
      <c r="G26" s="22">
        <f t="shared" si="1"/>
        <v>5250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15000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3750</v>
      </c>
      <c r="D28" s="10">
        <v>5000</v>
      </c>
      <c r="E28" s="1" t="s">
        <v>20</v>
      </c>
      <c r="F28" s="6">
        <v>36489</v>
      </c>
      <c r="G28" s="22">
        <f t="shared" si="1"/>
        <v>34500</v>
      </c>
      <c r="H28" s="1">
        <v>46000</v>
      </c>
    </row>
    <row r="29" spans="1:8" x14ac:dyDescent="0.25">
      <c r="A29" s="1" t="s">
        <v>21</v>
      </c>
      <c r="B29" s="5">
        <v>39711.599999999999</v>
      </c>
      <c r="C29" s="21">
        <f t="shared" si="0"/>
        <v>45000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14500</v>
      </c>
      <c r="C30" s="21">
        <f t="shared" si="0"/>
        <v>9750</v>
      </c>
      <c r="D30" s="10">
        <v>13000</v>
      </c>
      <c r="E30" s="1" t="s">
        <v>55</v>
      </c>
      <c r="F30" s="6">
        <v>2990</v>
      </c>
      <c r="G30" s="22">
        <f t="shared" si="1"/>
        <v>375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599</v>
      </c>
      <c r="G31" s="22">
        <f t="shared" si="1"/>
        <v>3000</v>
      </c>
      <c r="H31" s="1">
        <v>4000</v>
      </c>
    </row>
    <row r="32" spans="1:8" x14ac:dyDescent="0.25">
      <c r="A32" s="1" t="s">
        <v>44</v>
      </c>
      <c r="B32" s="5">
        <v>1875</v>
      </c>
      <c r="C32" s="21">
        <f t="shared" si="0"/>
        <v>1500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3750</v>
      </c>
      <c r="D33" s="10">
        <v>5000</v>
      </c>
      <c r="E33" s="1" t="s">
        <v>28</v>
      </c>
      <c r="F33" s="6">
        <v>622</v>
      </c>
      <c r="G33" s="22">
        <f t="shared" si="1"/>
        <v>1500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750</v>
      </c>
      <c r="D34" s="10">
        <v>1000</v>
      </c>
      <c r="E34" s="1" t="s">
        <v>29</v>
      </c>
      <c r="F34" s="6">
        <v>4653</v>
      </c>
      <c r="G34" s="22">
        <f t="shared" si="1"/>
        <v>3750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7085</v>
      </c>
      <c r="G35" s="22">
        <f t="shared" si="1"/>
        <v>7500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1875</v>
      </c>
      <c r="H36" s="1">
        <v>2500</v>
      </c>
      <c r="J36" s="16"/>
    </row>
    <row r="37" spans="1:10" x14ac:dyDescent="0.25">
      <c r="A37" s="1" t="s">
        <v>71</v>
      </c>
      <c r="B37" s="6">
        <v>18920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750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7500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375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1724.6</v>
      </c>
      <c r="G40" s="22">
        <f t="shared" si="1"/>
        <v>1500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>
        <v>362.5</v>
      </c>
      <c r="G41" s="22">
        <f t="shared" si="1"/>
        <v>300</v>
      </c>
      <c r="H41" s="1">
        <v>400</v>
      </c>
    </row>
    <row r="42" spans="1:10" x14ac:dyDescent="0.25">
      <c r="A42" s="1"/>
      <c r="B42" s="1"/>
      <c r="C42" s="1"/>
      <c r="D42" s="1"/>
      <c r="E42" s="1" t="s">
        <v>72</v>
      </c>
      <c r="F42" s="6">
        <v>1200</v>
      </c>
      <c r="G42" s="22">
        <f t="shared" si="1"/>
        <v>0</v>
      </c>
      <c r="H42" s="1"/>
      <c r="J42" s="16"/>
    </row>
    <row r="43" spans="1:10" x14ac:dyDescent="0.25">
      <c r="A43" s="1"/>
      <c r="B43" s="1"/>
      <c r="C43" s="1"/>
      <c r="D43" s="1"/>
      <c r="E43" s="1" t="s">
        <v>73</v>
      </c>
      <c r="F43" s="6">
        <v>1479</v>
      </c>
      <c r="G43" s="22">
        <f t="shared" si="1"/>
        <v>0</v>
      </c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142574.87</v>
      </c>
      <c r="C46" s="23">
        <f>SUM(C24:C45)</f>
        <v>122250</v>
      </c>
      <c r="D46" s="7">
        <f>SUM(D24:D45)</f>
        <v>163000</v>
      </c>
      <c r="E46" s="7" t="s">
        <v>38</v>
      </c>
      <c r="F46" s="8">
        <f>SUM(F24:F45)</f>
        <v>101843.6</v>
      </c>
      <c r="G46" s="24">
        <f>SUM(G24:G45)</f>
        <v>128175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18.140625" customWidth="1"/>
    <col min="2" max="2" width="9.85546875" bestFit="1" customWidth="1"/>
    <col min="3" max="3" width="9.42578125" customWidth="1"/>
    <col min="4" max="4" width="7.140625" bestFit="1" customWidth="1"/>
    <col min="5" max="5" width="13.85546875" customWidth="1"/>
    <col min="6" max="6" width="10.42578125" customWidth="1"/>
    <col min="7" max="7" width="9.85546875" customWidth="1"/>
    <col min="8" max="8" width="7.140625" bestFit="1" customWidth="1"/>
  </cols>
  <sheetData>
    <row r="1" spans="1:8" x14ac:dyDescent="0.25">
      <c r="A1" s="20">
        <v>42302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189918.3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204918.3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42274</v>
      </c>
      <c r="C17" s="14">
        <f>B46-F46</f>
        <v>38358.26999999999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74</v>
      </c>
      <c r="D22" s="4" t="s">
        <v>53</v>
      </c>
      <c r="E22" s="1"/>
      <c r="F22" s="1"/>
      <c r="G22" s="1" t="s">
        <v>74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36550</v>
      </c>
      <c r="C24" s="21">
        <f>D24/12*10</f>
        <v>41666.666666666672</v>
      </c>
      <c r="D24" s="10">
        <v>50000</v>
      </c>
      <c r="E24" s="1" t="s">
        <v>58</v>
      </c>
      <c r="F24" s="6">
        <v>9392</v>
      </c>
      <c r="G24" s="22">
        <f>H24/12*10</f>
        <v>16666.666666666668</v>
      </c>
      <c r="H24" s="1">
        <v>20000</v>
      </c>
    </row>
    <row r="25" spans="1:8" x14ac:dyDescent="0.25">
      <c r="A25" s="1" t="s">
        <v>15</v>
      </c>
      <c r="B25" s="5">
        <v>3269.31</v>
      </c>
      <c r="C25" s="21">
        <f t="shared" ref="C25:C37" si="0">D25/12*10</f>
        <v>4166.666666666667</v>
      </c>
      <c r="D25" s="10">
        <v>5000</v>
      </c>
      <c r="E25" s="1" t="s">
        <v>16</v>
      </c>
      <c r="F25" s="6">
        <v>27427.5</v>
      </c>
      <c r="G25" s="22">
        <f t="shared" ref="G25:G43" si="1">H25/12*10</f>
        <v>50000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1666.6666666666665</v>
      </c>
      <c r="D26" s="10">
        <v>2000</v>
      </c>
      <c r="E26" s="1" t="s">
        <v>75</v>
      </c>
      <c r="F26" s="6">
        <v>4944</v>
      </c>
      <c r="G26" s="22">
        <f t="shared" si="1"/>
        <v>5833.3333333333339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16666.666666666668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4166.666666666667</v>
      </c>
      <c r="D28" s="10">
        <v>5000</v>
      </c>
      <c r="E28" s="1" t="s">
        <v>20</v>
      </c>
      <c r="F28" s="6">
        <v>36489</v>
      </c>
      <c r="G28" s="22">
        <f t="shared" si="1"/>
        <v>38333.333333333336</v>
      </c>
      <c r="H28" s="1">
        <v>46000</v>
      </c>
    </row>
    <row r="29" spans="1:8" x14ac:dyDescent="0.25">
      <c r="A29" s="1" t="s">
        <v>21</v>
      </c>
      <c r="B29" s="5">
        <v>41030.6</v>
      </c>
      <c r="C29" s="21">
        <f t="shared" si="0"/>
        <v>50000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14600</v>
      </c>
      <c r="C30" s="21">
        <f t="shared" si="0"/>
        <v>10833.333333333332</v>
      </c>
      <c r="D30" s="10">
        <v>13000</v>
      </c>
      <c r="E30" s="1" t="s">
        <v>55</v>
      </c>
      <c r="F30" s="6">
        <v>2990</v>
      </c>
      <c r="G30" s="22">
        <f t="shared" si="1"/>
        <v>416.66666666666663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599</v>
      </c>
      <c r="G31" s="22">
        <f t="shared" si="1"/>
        <v>3333.333333333333</v>
      </c>
      <c r="H31" s="1">
        <v>4000</v>
      </c>
    </row>
    <row r="32" spans="1:8" x14ac:dyDescent="0.25">
      <c r="A32" s="1" t="s">
        <v>44</v>
      </c>
      <c r="B32" s="5">
        <v>1875</v>
      </c>
      <c r="C32" s="21">
        <f t="shared" si="0"/>
        <v>1666.6666666666665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4166.666666666667</v>
      </c>
      <c r="D33" s="10">
        <v>5000</v>
      </c>
      <c r="E33" s="1" t="s">
        <v>28</v>
      </c>
      <c r="F33" s="6">
        <v>622</v>
      </c>
      <c r="G33" s="22">
        <f t="shared" si="1"/>
        <v>1666.6666666666665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833.33333333333326</v>
      </c>
      <c r="D34" s="10">
        <v>1000</v>
      </c>
      <c r="E34" s="1" t="s">
        <v>29</v>
      </c>
      <c r="F34" s="6">
        <v>4653</v>
      </c>
      <c r="G34" s="22">
        <f t="shared" si="1"/>
        <v>4166.666666666667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7085</v>
      </c>
      <c r="G35" s="22">
        <f t="shared" si="1"/>
        <v>8333.3333333333339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2083.3333333333335</v>
      </c>
      <c r="H36" s="1">
        <v>2500</v>
      </c>
      <c r="J36" s="16"/>
    </row>
    <row r="37" spans="1:10" x14ac:dyDescent="0.25">
      <c r="A37" s="1" t="s">
        <v>71</v>
      </c>
      <c r="B37" s="6">
        <v>18920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833.33333333333326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8333.3333333333339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416.66666666666663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1724.6</v>
      </c>
      <c r="G40" s="22">
        <f t="shared" si="1"/>
        <v>1666.6666666666665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>
        <v>362.5</v>
      </c>
      <c r="G41" s="22">
        <f t="shared" si="1"/>
        <v>333.33333333333337</v>
      </c>
      <c r="H41" s="1">
        <v>400</v>
      </c>
    </row>
    <row r="42" spans="1:10" x14ac:dyDescent="0.25">
      <c r="A42" s="1"/>
      <c r="B42" s="1"/>
      <c r="C42" s="1"/>
      <c r="D42" s="1"/>
      <c r="E42" s="1" t="s">
        <v>72</v>
      </c>
      <c r="F42" s="6">
        <v>1200</v>
      </c>
      <c r="G42" s="22">
        <f t="shared" si="1"/>
        <v>0</v>
      </c>
      <c r="H42" s="1"/>
      <c r="J42" s="16"/>
    </row>
    <row r="43" spans="1:10" x14ac:dyDescent="0.25">
      <c r="A43" s="1"/>
      <c r="B43" s="1"/>
      <c r="C43" s="1"/>
      <c r="D43" s="1"/>
      <c r="E43" s="1" t="s">
        <v>73</v>
      </c>
      <c r="F43" s="6">
        <v>2228</v>
      </c>
      <c r="G43" s="22">
        <f t="shared" si="1"/>
        <v>0</v>
      </c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147293.87</v>
      </c>
      <c r="C46" s="23">
        <f>SUM(C24:C45)</f>
        <v>135833.33333333334</v>
      </c>
      <c r="D46" s="7">
        <f>SUM(D24:D45)</f>
        <v>163000</v>
      </c>
      <c r="E46" s="7" t="s">
        <v>38</v>
      </c>
      <c r="F46" s="8">
        <f>SUM(F24:F45)</f>
        <v>108935.6</v>
      </c>
      <c r="G46" s="24">
        <f>SUM(G24:G45)</f>
        <v>142416.66666666669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0"/>
  <sheetViews>
    <sheetView tabSelected="1" workbookViewId="0">
      <selection activeCell="C4" sqref="C4"/>
    </sheetView>
  </sheetViews>
  <sheetFormatPr defaultColWidth="8.7109375" defaultRowHeight="15" x14ac:dyDescent="0.25"/>
  <cols>
    <col min="1" max="1" width="26.5703125" bestFit="1" customWidth="1"/>
    <col min="2" max="2" width="9.85546875" bestFit="1" customWidth="1"/>
    <col min="3" max="3" width="9.42578125" customWidth="1"/>
    <col min="4" max="4" width="7.140625" bestFit="1" customWidth="1"/>
    <col min="5" max="5" width="22.85546875" bestFit="1" customWidth="1"/>
    <col min="6" max="6" width="10.42578125" customWidth="1"/>
    <col min="7" max="7" width="9.85546875" customWidth="1"/>
    <col min="8" max="8" width="7.140625" bestFit="1" customWidth="1"/>
  </cols>
  <sheetData>
    <row r="1" spans="1:8" x14ac:dyDescent="0.25">
      <c r="A1" s="20" t="s">
        <v>77</v>
      </c>
    </row>
    <row r="3" spans="1:8" ht="18.75" x14ac:dyDescent="0.3">
      <c r="A3" s="26" t="s">
        <v>46</v>
      </c>
      <c r="C3" s="27">
        <v>2023</v>
      </c>
      <c r="D3" s="27"/>
    </row>
    <row r="5" spans="1:8" x14ac:dyDescent="0.25">
      <c r="A5" s="26"/>
      <c r="B5" s="28"/>
      <c r="C5" s="29"/>
      <c r="D5" s="30"/>
    </row>
    <row r="7" spans="1:8" x14ac:dyDescent="0.25">
      <c r="A7" s="26" t="s">
        <v>78</v>
      </c>
      <c r="F7" s="26" t="s">
        <v>79</v>
      </c>
    </row>
    <row r="8" spans="1:8" ht="15.75" thickBot="1" x14ac:dyDescent="0.3">
      <c r="B8" s="16"/>
    </row>
    <row r="9" spans="1:8" x14ac:dyDescent="0.25">
      <c r="A9" s="31" t="s">
        <v>86</v>
      </c>
      <c r="B9" s="32"/>
      <c r="C9" s="33">
        <v>10000</v>
      </c>
      <c r="D9" s="34"/>
      <c r="E9" s="32" t="s">
        <v>94</v>
      </c>
      <c r="F9" s="32"/>
      <c r="G9" s="35">
        <v>3000</v>
      </c>
      <c r="H9" s="36"/>
    </row>
    <row r="10" spans="1:8" x14ac:dyDescent="0.25">
      <c r="A10" s="37" t="s">
        <v>87</v>
      </c>
      <c r="B10" s="1"/>
      <c r="C10" s="5">
        <v>60000</v>
      </c>
      <c r="D10" s="10"/>
      <c r="E10" s="1" t="s">
        <v>84</v>
      </c>
      <c r="F10" s="1"/>
      <c r="G10" s="6">
        <v>70000</v>
      </c>
      <c r="H10" s="38"/>
    </row>
    <row r="11" spans="1:8" x14ac:dyDescent="0.25">
      <c r="A11" s="37" t="s">
        <v>88</v>
      </c>
      <c r="B11" s="1"/>
      <c r="C11" s="5">
        <v>9000</v>
      </c>
      <c r="D11" s="1"/>
      <c r="E11" s="1" t="s">
        <v>58</v>
      </c>
      <c r="F11" s="1"/>
      <c r="G11" s="6">
        <v>3500</v>
      </c>
      <c r="H11" s="38"/>
    </row>
    <row r="12" spans="1:8" x14ac:dyDescent="0.25">
      <c r="A12" s="37" t="s">
        <v>93</v>
      </c>
      <c r="B12" s="1"/>
      <c r="C12" s="5">
        <v>2000</v>
      </c>
      <c r="D12" s="10"/>
      <c r="E12" s="1" t="s">
        <v>95</v>
      </c>
      <c r="F12" s="1"/>
      <c r="G12" s="6">
        <v>1000</v>
      </c>
      <c r="H12" s="38"/>
    </row>
    <row r="13" spans="1:8" x14ac:dyDescent="0.25">
      <c r="A13" s="37" t="s">
        <v>15</v>
      </c>
      <c r="B13" s="1"/>
      <c r="C13" s="5">
        <v>2000</v>
      </c>
      <c r="D13" s="1"/>
      <c r="E13" s="1" t="s">
        <v>96</v>
      </c>
      <c r="F13" s="1"/>
      <c r="G13" s="6">
        <v>1500</v>
      </c>
      <c r="H13" s="38"/>
    </row>
    <row r="14" spans="1:8" x14ac:dyDescent="0.25">
      <c r="A14" s="37" t="s">
        <v>89</v>
      </c>
      <c r="B14" s="1"/>
      <c r="C14" s="5">
        <v>9000</v>
      </c>
      <c r="D14" s="1"/>
      <c r="E14" s="1" t="s">
        <v>97</v>
      </c>
      <c r="F14" s="1"/>
      <c r="G14" s="6">
        <v>3000</v>
      </c>
      <c r="H14" s="38"/>
    </row>
    <row r="15" spans="1:8" x14ac:dyDescent="0.25">
      <c r="A15" s="37" t="s">
        <v>81</v>
      </c>
      <c r="B15" s="1"/>
      <c r="C15" s="5">
        <v>4000</v>
      </c>
      <c r="D15" s="1"/>
      <c r="E15" s="1" t="s">
        <v>20</v>
      </c>
      <c r="F15" s="1"/>
      <c r="G15" s="6">
        <v>51300</v>
      </c>
      <c r="H15" s="38"/>
    </row>
    <row r="16" spans="1:8" x14ac:dyDescent="0.25">
      <c r="A16" s="37" t="s">
        <v>90</v>
      </c>
      <c r="B16" s="1"/>
      <c r="C16" s="6">
        <v>10000</v>
      </c>
      <c r="D16" s="10"/>
      <c r="E16" s="1" t="s">
        <v>82</v>
      </c>
      <c r="F16" s="1"/>
      <c r="G16" s="6">
        <v>4500</v>
      </c>
      <c r="H16" s="38"/>
    </row>
    <row r="17" spans="1:10" x14ac:dyDescent="0.25">
      <c r="A17" s="37" t="s">
        <v>80</v>
      </c>
      <c r="B17" s="1"/>
      <c r="C17" s="5">
        <v>40000</v>
      </c>
      <c r="D17" s="1"/>
      <c r="E17" s="1" t="s">
        <v>85</v>
      </c>
      <c r="F17" s="1"/>
      <c r="G17" s="6">
        <v>10000</v>
      </c>
      <c r="H17" s="38"/>
    </row>
    <row r="18" spans="1:10" x14ac:dyDescent="0.25">
      <c r="A18" s="37" t="s">
        <v>91</v>
      </c>
      <c r="B18" s="1"/>
      <c r="C18" s="6">
        <v>40000</v>
      </c>
      <c r="D18" s="10"/>
      <c r="E18" s="1" t="s">
        <v>24</v>
      </c>
      <c r="F18" s="1"/>
      <c r="G18" s="6">
        <v>4000</v>
      </c>
      <c r="H18" s="38"/>
    </row>
    <row r="19" spans="1:10" x14ac:dyDescent="0.25">
      <c r="A19" s="37" t="s">
        <v>23</v>
      </c>
      <c r="B19" s="5"/>
      <c r="C19" s="6">
        <v>12000</v>
      </c>
      <c r="D19" s="10"/>
      <c r="E19" s="1" t="s">
        <v>98</v>
      </c>
      <c r="F19" s="1"/>
      <c r="G19" s="6">
        <v>5000</v>
      </c>
      <c r="H19" s="38"/>
      <c r="J19" s="16"/>
    </row>
    <row r="20" spans="1:10" x14ac:dyDescent="0.25">
      <c r="A20" s="37" t="s">
        <v>92</v>
      </c>
      <c r="B20" s="1"/>
      <c r="C20" s="5">
        <v>5000</v>
      </c>
      <c r="D20" s="10"/>
      <c r="E20" s="1" t="s">
        <v>26</v>
      </c>
      <c r="F20" s="1"/>
      <c r="G20" s="6">
        <v>2000</v>
      </c>
      <c r="H20" s="38"/>
      <c r="J20" s="16"/>
    </row>
    <row r="21" spans="1:10" x14ac:dyDescent="0.25">
      <c r="A21" s="37" t="s">
        <v>71</v>
      </c>
      <c r="B21" s="1"/>
      <c r="C21" s="5">
        <v>5000</v>
      </c>
      <c r="D21" s="10"/>
      <c r="E21" s="1" t="s">
        <v>99</v>
      </c>
      <c r="F21" s="1"/>
      <c r="G21" s="6">
        <v>2000</v>
      </c>
      <c r="H21" s="38"/>
    </row>
    <row r="22" spans="1:10" x14ac:dyDescent="0.25">
      <c r="A22" s="37" t="s">
        <v>76</v>
      </c>
      <c r="B22" s="1"/>
      <c r="C22" s="5">
        <v>7000</v>
      </c>
      <c r="D22" s="10"/>
      <c r="E22" s="1" t="s">
        <v>100</v>
      </c>
      <c r="F22" s="1"/>
      <c r="G22" s="6">
        <v>10000</v>
      </c>
      <c r="H22" s="38"/>
    </row>
    <row r="23" spans="1:10" x14ac:dyDescent="0.25">
      <c r="A23" s="46"/>
      <c r="C23" s="47"/>
      <c r="D23" s="48"/>
      <c r="E23" s="1" t="s">
        <v>75</v>
      </c>
      <c r="F23" s="1"/>
      <c r="G23" s="5">
        <v>4000</v>
      </c>
      <c r="H23" s="38"/>
    </row>
    <row r="24" spans="1:10" x14ac:dyDescent="0.25">
      <c r="A24" s="1"/>
      <c r="B24" s="1"/>
      <c r="C24" s="1"/>
      <c r="D24" s="1"/>
      <c r="E24" s="1" t="s">
        <v>22</v>
      </c>
      <c r="F24" s="1"/>
      <c r="G24" s="5">
        <v>2000</v>
      </c>
      <c r="H24" s="38"/>
    </row>
    <row r="25" spans="1:10" x14ac:dyDescent="0.25">
      <c r="A25" s="1"/>
      <c r="B25" s="1"/>
      <c r="C25" s="1"/>
      <c r="D25" s="1"/>
      <c r="E25" s="1" t="s">
        <v>29</v>
      </c>
      <c r="F25" s="1"/>
      <c r="G25" s="5">
        <v>5500</v>
      </c>
      <c r="H25" s="38"/>
      <c r="J25" s="16"/>
    </row>
    <row r="26" spans="1:10" x14ac:dyDescent="0.25">
      <c r="A26" s="37"/>
      <c r="B26" s="1"/>
      <c r="C26" s="1"/>
      <c r="D26" s="1"/>
      <c r="E26" s="1" t="s">
        <v>83</v>
      </c>
      <c r="F26" s="6"/>
      <c r="G26" s="5">
        <v>5000</v>
      </c>
      <c r="H26" s="38"/>
      <c r="J26" s="16"/>
    </row>
    <row r="27" spans="1:10" x14ac:dyDescent="0.25">
      <c r="A27" s="37"/>
      <c r="B27" s="1"/>
      <c r="C27" s="1"/>
      <c r="D27" s="1"/>
      <c r="E27" s="49" t="s">
        <v>28</v>
      </c>
      <c r="G27" s="47">
        <v>15000</v>
      </c>
      <c r="H27" s="38"/>
      <c r="J27" s="16"/>
    </row>
    <row r="28" spans="1:10" x14ac:dyDescent="0.25">
      <c r="A28" s="37"/>
      <c r="B28" s="1"/>
      <c r="C28" s="1"/>
      <c r="D28" s="1"/>
      <c r="E28" s="1" t="s">
        <v>101</v>
      </c>
      <c r="F28" s="5"/>
      <c r="G28" s="1">
        <v>2200</v>
      </c>
      <c r="H28" s="38"/>
      <c r="J28" s="16"/>
    </row>
    <row r="29" spans="1:10" ht="15.75" thickBot="1" x14ac:dyDescent="0.3">
      <c r="A29" s="40" t="s">
        <v>37</v>
      </c>
      <c r="B29" s="41"/>
      <c r="C29" s="42">
        <f>SUM(C9:C28)</f>
        <v>215000</v>
      </c>
      <c r="D29" s="43"/>
      <c r="E29" s="43" t="s">
        <v>38</v>
      </c>
      <c r="F29" s="41"/>
      <c r="G29" s="44">
        <f>SUM(G9:G28)</f>
        <v>204500</v>
      </c>
      <c r="H29" s="45"/>
    </row>
    <row r="30" spans="1:10" x14ac:dyDescent="0.25">
      <c r="F30" s="3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workbookViewId="0">
      <selection sqref="A1:XFD1048576"/>
    </sheetView>
  </sheetViews>
  <sheetFormatPr defaultRowHeight="15" x14ac:dyDescent="0.25"/>
  <cols>
    <col min="1" max="1" width="21.140625" customWidth="1"/>
    <col min="2" max="2" width="0.85546875" hidden="1" customWidth="1"/>
    <col min="3" max="3" width="14.7109375" customWidth="1"/>
    <col min="5" max="5" width="16.140625" customWidth="1"/>
    <col min="6" max="6" width="11.5703125" customWidth="1"/>
    <col min="7" max="7" width="13.7109375" customWidth="1"/>
  </cols>
  <sheetData>
    <row r="1" spans="1:7" x14ac:dyDescent="0.25">
      <c r="A1" s="19">
        <v>42005</v>
      </c>
    </row>
    <row r="2" spans="1:7" x14ac:dyDescent="0.25">
      <c r="A2" s="1"/>
      <c r="B2" s="1"/>
      <c r="C2" s="1"/>
      <c r="D2" s="1"/>
      <c r="E2" s="1"/>
      <c r="F2" s="1"/>
      <c r="G2" s="1"/>
    </row>
    <row r="3" spans="1:7" ht="18.75" x14ac:dyDescent="0.3">
      <c r="A3" s="4" t="s">
        <v>46</v>
      </c>
      <c r="B3" s="4"/>
      <c r="C3" s="1"/>
      <c r="D3" s="15">
        <v>2015</v>
      </c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0</v>
      </c>
      <c r="B5" s="1"/>
      <c r="C5" s="1"/>
      <c r="D5" s="1"/>
      <c r="E5" s="4" t="s">
        <v>1</v>
      </c>
      <c r="F5" s="1"/>
      <c r="G5" s="1"/>
    </row>
    <row r="6" spans="1:7" x14ac:dyDescent="0.25">
      <c r="A6" s="1" t="s">
        <v>7</v>
      </c>
      <c r="B6" s="1"/>
      <c r="C6" s="5">
        <v>-500</v>
      </c>
      <c r="D6" s="1"/>
      <c r="E6" s="1" t="s">
        <v>7</v>
      </c>
      <c r="F6" s="1"/>
      <c r="G6" s="1">
        <v>0</v>
      </c>
    </row>
    <row r="7" spans="1:7" x14ac:dyDescent="0.25">
      <c r="A7" s="1" t="s">
        <v>2</v>
      </c>
      <c r="B7" s="1"/>
      <c r="C7" s="5">
        <v>42.5</v>
      </c>
      <c r="D7" s="1"/>
      <c r="E7" s="1" t="s">
        <v>2</v>
      </c>
      <c r="F7" s="1"/>
      <c r="G7" s="5">
        <v>42.5</v>
      </c>
    </row>
    <row r="8" spans="1:7" x14ac:dyDescent="0.25">
      <c r="A8" s="1" t="s">
        <v>3</v>
      </c>
      <c r="B8" s="1"/>
      <c r="C8" s="5">
        <v>2139</v>
      </c>
      <c r="D8" s="1"/>
      <c r="E8" s="1" t="s">
        <v>3</v>
      </c>
      <c r="F8" s="1"/>
      <c r="G8" s="5">
        <v>2139</v>
      </c>
    </row>
    <row r="9" spans="1:7" x14ac:dyDescent="0.25">
      <c r="A9" s="1" t="s">
        <v>4</v>
      </c>
      <c r="B9" s="1"/>
      <c r="C9" s="1">
        <v>133267.25</v>
      </c>
      <c r="D9" s="1"/>
      <c r="E9" s="1" t="s">
        <v>4</v>
      </c>
      <c r="F9" s="1"/>
      <c r="G9" s="5">
        <v>135374.25</v>
      </c>
    </row>
    <row r="10" spans="1:7" x14ac:dyDescent="0.25">
      <c r="A10" s="1" t="s">
        <v>20</v>
      </c>
      <c r="B10" s="1"/>
      <c r="C10" s="5">
        <v>3623</v>
      </c>
      <c r="D10" s="1"/>
      <c r="E10" s="1" t="s">
        <v>41</v>
      </c>
      <c r="F10" s="1"/>
      <c r="G10" s="5">
        <v>0</v>
      </c>
    </row>
    <row r="11" spans="1:7" x14ac:dyDescent="0.25">
      <c r="A11" s="1" t="s">
        <v>5</v>
      </c>
      <c r="B11" s="1"/>
      <c r="C11" s="5">
        <v>23335.279999999999</v>
      </c>
      <c r="D11" s="5"/>
      <c r="E11" s="1" t="s">
        <v>5</v>
      </c>
      <c r="F11" s="1"/>
      <c r="G11" s="1">
        <v>23335.279999999999</v>
      </c>
    </row>
    <row r="12" spans="1:7" x14ac:dyDescent="0.25">
      <c r="A12" s="1" t="s">
        <v>6</v>
      </c>
      <c r="B12" s="1"/>
      <c r="C12" s="5">
        <v>4653</v>
      </c>
      <c r="D12" s="5"/>
      <c r="E12" s="1"/>
      <c r="F12" s="1"/>
      <c r="G12" s="5">
        <v>0</v>
      </c>
    </row>
    <row r="13" spans="1:7" x14ac:dyDescent="0.25">
      <c r="A13" s="1"/>
      <c r="B13" s="1"/>
      <c r="C13" s="2"/>
      <c r="D13" s="3"/>
      <c r="E13" s="1"/>
      <c r="F13" s="1"/>
      <c r="G13" s="5"/>
    </row>
    <row r="14" spans="1:7" x14ac:dyDescent="0.25">
      <c r="A14" s="4" t="s">
        <v>8</v>
      </c>
      <c r="B14" s="1"/>
      <c r="C14" s="9">
        <f>SUM(C6:C13)</f>
        <v>166560.03</v>
      </c>
      <c r="D14" s="1"/>
      <c r="E14" s="4" t="s">
        <v>8</v>
      </c>
      <c r="F14" s="1"/>
      <c r="G14" s="9">
        <f>SUM(G6:G13)</f>
        <v>160891.03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4" t="s">
        <v>47</v>
      </c>
      <c r="B17" s="4"/>
      <c r="C17" s="13">
        <v>42035</v>
      </c>
      <c r="D17" s="14">
        <f>G14-C14</f>
        <v>-5669</v>
      </c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4" t="s">
        <v>9</v>
      </c>
      <c r="B19" s="4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4" t="s">
        <v>10</v>
      </c>
      <c r="D21" s="4" t="s">
        <v>11</v>
      </c>
      <c r="E21" s="4"/>
      <c r="F21" s="4" t="s">
        <v>12</v>
      </c>
      <c r="G21" s="4" t="s">
        <v>11</v>
      </c>
    </row>
    <row r="22" spans="1:7" x14ac:dyDescent="0.25">
      <c r="A22" s="1"/>
      <c r="B22" s="1"/>
      <c r="C22" s="5"/>
      <c r="D22" s="1"/>
      <c r="E22" s="1"/>
      <c r="F22" s="1"/>
      <c r="G22" s="1"/>
    </row>
    <row r="23" spans="1:7" x14ac:dyDescent="0.25">
      <c r="A23" s="1"/>
      <c r="B23" s="1"/>
      <c r="C23" s="5"/>
      <c r="D23" s="1"/>
      <c r="E23" s="1"/>
      <c r="F23" s="11"/>
      <c r="G23" s="1"/>
    </row>
    <row r="24" spans="1:7" x14ac:dyDescent="0.25">
      <c r="A24" s="1" t="s">
        <v>13</v>
      </c>
      <c r="B24" s="1"/>
      <c r="C24" s="5">
        <v>2000</v>
      </c>
      <c r="D24" s="10">
        <v>4167</v>
      </c>
      <c r="E24" s="1" t="s">
        <v>14</v>
      </c>
      <c r="F24" s="6"/>
      <c r="G24" s="10">
        <v>1667</v>
      </c>
    </row>
    <row r="25" spans="1:7" x14ac:dyDescent="0.25">
      <c r="A25" s="1" t="s">
        <v>15</v>
      </c>
      <c r="B25" s="1"/>
      <c r="C25" s="5"/>
      <c r="D25" s="10">
        <v>417</v>
      </c>
      <c r="E25" s="1" t="s">
        <v>16</v>
      </c>
      <c r="F25" s="6">
        <v>5400</v>
      </c>
      <c r="G25" s="10">
        <v>5000</v>
      </c>
    </row>
    <row r="26" spans="1:7" x14ac:dyDescent="0.25">
      <c r="A26" s="1" t="s">
        <v>17</v>
      </c>
      <c r="B26" s="1"/>
      <c r="C26" s="5"/>
      <c r="D26" s="10">
        <v>167</v>
      </c>
      <c r="E26" s="1" t="s">
        <v>18</v>
      </c>
      <c r="F26" s="6">
        <v>477</v>
      </c>
      <c r="G26" s="10">
        <v>584</v>
      </c>
    </row>
    <row r="27" spans="1:7" x14ac:dyDescent="0.25">
      <c r="A27" s="1" t="s">
        <v>7</v>
      </c>
      <c r="B27" s="1"/>
      <c r="C27" s="5">
        <v>1050</v>
      </c>
      <c r="D27" s="10">
        <v>1667</v>
      </c>
      <c r="E27" s="1" t="s">
        <v>15</v>
      </c>
      <c r="F27" s="12"/>
      <c r="G27" s="3"/>
    </row>
    <row r="28" spans="1:7" x14ac:dyDescent="0.25">
      <c r="A28" s="1" t="s">
        <v>19</v>
      </c>
      <c r="B28" s="1"/>
      <c r="C28" s="5"/>
      <c r="D28" s="10">
        <v>417</v>
      </c>
      <c r="E28" s="1" t="s">
        <v>20</v>
      </c>
      <c r="F28" s="6">
        <v>7246</v>
      </c>
      <c r="G28" s="10">
        <v>3833</v>
      </c>
    </row>
    <row r="29" spans="1:7" x14ac:dyDescent="0.25">
      <c r="A29" s="1" t="s">
        <v>21</v>
      </c>
      <c r="B29" s="1"/>
      <c r="C29" s="5">
        <v>4400</v>
      </c>
      <c r="D29" s="10">
        <v>5000</v>
      </c>
      <c r="E29" s="1" t="s">
        <v>22</v>
      </c>
      <c r="F29" s="6"/>
      <c r="G29" s="10"/>
    </row>
    <row r="30" spans="1:7" x14ac:dyDescent="0.25">
      <c r="A30" s="1" t="s">
        <v>23</v>
      </c>
      <c r="B30" s="1"/>
      <c r="C30" s="5">
        <v>2000</v>
      </c>
      <c r="D30" s="10">
        <v>1083</v>
      </c>
      <c r="E30" s="1" t="s">
        <v>24</v>
      </c>
      <c r="F30" s="12"/>
      <c r="G30" s="10">
        <v>42</v>
      </c>
    </row>
    <row r="31" spans="1:7" x14ac:dyDescent="0.25">
      <c r="A31" s="1" t="s">
        <v>25</v>
      </c>
      <c r="B31" s="1"/>
      <c r="C31" s="5">
        <v>5000</v>
      </c>
      <c r="D31" s="10"/>
      <c r="E31" s="1" t="s">
        <v>26</v>
      </c>
      <c r="F31" s="6"/>
      <c r="G31" s="10">
        <v>333</v>
      </c>
    </row>
    <row r="32" spans="1:7" x14ac:dyDescent="0.25">
      <c r="A32" s="1" t="s">
        <v>44</v>
      </c>
      <c r="B32" s="1"/>
      <c r="C32" s="5">
        <v>330</v>
      </c>
      <c r="D32" s="10">
        <v>167</v>
      </c>
      <c r="E32" s="1" t="s">
        <v>45</v>
      </c>
      <c r="F32" s="6"/>
      <c r="G32" s="10">
        <v>0</v>
      </c>
    </row>
    <row r="33" spans="1:7" x14ac:dyDescent="0.25">
      <c r="A33" s="1" t="s">
        <v>27</v>
      </c>
      <c r="B33" s="1"/>
      <c r="C33" s="5"/>
      <c r="D33" s="10">
        <v>417</v>
      </c>
      <c r="E33" s="1" t="s">
        <v>28</v>
      </c>
      <c r="F33" s="6"/>
      <c r="G33" s="10">
        <v>166</v>
      </c>
    </row>
    <row r="34" spans="1:7" x14ac:dyDescent="0.25">
      <c r="A34" s="1" t="s">
        <v>43</v>
      </c>
      <c r="B34" s="1"/>
      <c r="C34" s="5">
        <v>100</v>
      </c>
      <c r="D34" s="10">
        <v>83</v>
      </c>
      <c r="E34" s="1" t="s">
        <v>29</v>
      </c>
      <c r="F34" s="6">
        <v>4653</v>
      </c>
      <c r="G34" s="10">
        <v>417</v>
      </c>
    </row>
    <row r="35" spans="1:7" x14ac:dyDescent="0.25">
      <c r="A35" s="1" t="s">
        <v>48</v>
      </c>
      <c r="B35" s="1"/>
      <c r="C35" s="5"/>
      <c r="D35" s="3"/>
      <c r="E35" s="1" t="s">
        <v>30</v>
      </c>
      <c r="F35" s="6">
        <v>1975</v>
      </c>
      <c r="G35" s="10">
        <v>833</v>
      </c>
    </row>
    <row r="36" spans="1:7" x14ac:dyDescent="0.25">
      <c r="A36" s="1"/>
      <c r="B36" s="1"/>
      <c r="C36" s="5"/>
      <c r="D36" s="10"/>
      <c r="E36" s="1" t="s">
        <v>31</v>
      </c>
      <c r="F36" s="6"/>
      <c r="G36" s="10">
        <v>208</v>
      </c>
    </row>
    <row r="37" spans="1:7" x14ac:dyDescent="0.25">
      <c r="A37" s="1"/>
      <c r="B37" s="1"/>
      <c r="C37" s="6"/>
      <c r="D37" s="1"/>
      <c r="E37" s="1" t="s">
        <v>32</v>
      </c>
      <c r="F37" s="6">
        <v>798</v>
      </c>
      <c r="G37" s="10">
        <v>83</v>
      </c>
    </row>
    <row r="38" spans="1:7" x14ac:dyDescent="0.25">
      <c r="A38" s="1"/>
      <c r="B38" s="1"/>
      <c r="C38" s="5"/>
      <c r="D38" s="1"/>
      <c r="E38" s="1" t="s">
        <v>33</v>
      </c>
      <c r="F38" s="6"/>
      <c r="G38" s="10">
        <v>833</v>
      </c>
    </row>
    <row r="39" spans="1:7" x14ac:dyDescent="0.25">
      <c r="A39" s="1"/>
      <c r="B39" s="1"/>
      <c r="C39" s="1"/>
      <c r="D39" s="1"/>
      <c r="E39" s="1" t="s">
        <v>34</v>
      </c>
      <c r="F39" s="6"/>
      <c r="G39" s="10">
        <v>42</v>
      </c>
    </row>
    <row r="40" spans="1:7" x14ac:dyDescent="0.25">
      <c r="A40" s="1"/>
      <c r="B40" s="1"/>
      <c r="C40" s="1"/>
      <c r="D40" s="1"/>
      <c r="E40" s="1" t="s">
        <v>35</v>
      </c>
      <c r="F40" s="6"/>
      <c r="G40" s="10">
        <v>166</v>
      </c>
    </row>
    <row r="41" spans="1:7" x14ac:dyDescent="0.25">
      <c r="A41" s="1"/>
      <c r="B41" s="1"/>
      <c r="C41" s="1"/>
      <c r="D41" s="1"/>
      <c r="E41" s="1" t="s">
        <v>36</v>
      </c>
      <c r="F41" s="6"/>
      <c r="G41" s="10">
        <v>33</v>
      </c>
    </row>
    <row r="42" spans="1:7" x14ac:dyDescent="0.25">
      <c r="A42" s="1"/>
      <c r="B42" s="1"/>
      <c r="C42" s="1"/>
      <c r="D42" s="1"/>
      <c r="E42" s="1"/>
      <c r="F42" s="6"/>
      <c r="G42" s="10"/>
    </row>
    <row r="43" spans="1:7" x14ac:dyDescent="0.25">
      <c r="A43" s="1"/>
      <c r="B43" s="1"/>
      <c r="C43" s="1"/>
      <c r="D43" s="1"/>
      <c r="E43" s="1"/>
      <c r="F43" s="6"/>
      <c r="G43" s="10"/>
    </row>
    <row r="44" spans="1:7" x14ac:dyDescent="0.25">
      <c r="A44" s="1"/>
      <c r="B44" s="1"/>
      <c r="C44" s="1"/>
      <c r="D44" s="1"/>
      <c r="E44" s="1"/>
      <c r="F44" s="6"/>
      <c r="G44" s="10"/>
    </row>
    <row r="45" spans="1:7" x14ac:dyDescent="0.25">
      <c r="A45" s="1"/>
      <c r="B45" s="1"/>
      <c r="C45" s="1"/>
      <c r="D45" s="1"/>
      <c r="E45" s="1"/>
      <c r="F45" s="6"/>
      <c r="G45" s="1"/>
    </row>
    <row r="46" spans="1:7" x14ac:dyDescent="0.25">
      <c r="A46" s="7" t="s">
        <v>37</v>
      </c>
      <c r="B46" s="7"/>
      <c r="C46" s="8">
        <f>SUM(C24:C45)</f>
        <v>14880</v>
      </c>
      <c r="D46" s="7">
        <f>SUM(D24:D45)</f>
        <v>13585</v>
      </c>
      <c r="E46" s="7" t="s">
        <v>38</v>
      </c>
      <c r="F46" s="8">
        <f>SUM(F24:F45)</f>
        <v>20549</v>
      </c>
      <c r="G46" s="7">
        <f>SUM(G24:G45)</f>
        <v>14240</v>
      </c>
    </row>
    <row r="47" spans="1:7" x14ac:dyDescent="0.25">
      <c r="A47" s="1"/>
      <c r="B47" s="1"/>
      <c r="C47" s="1"/>
      <c r="D47" s="1"/>
      <c r="E47" s="1"/>
      <c r="F47" s="10"/>
      <c r="G47" s="1"/>
    </row>
    <row r="48" spans="1:7" x14ac:dyDescent="0.25">
      <c r="A48" t="s">
        <v>42</v>
      </c>
    </row>
    <row r="49" spans="1:1" x14ac:dyDescent="0.25">
      <c r="A49" t="s">
        <v>39</v>
      </c>
    </row>
    <row r="50" spans="1:1" x14ac:dyDescent="0.25">
      <c r="A50" t="s">
        <v>40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workbookViewId="0">
      <selection sqref="A1:XFD1048576"/>
    </sheetView>
  </sheetViews>
  <sheetFormatPr defaultRowHeight="15" x14ac:dyDescent="0.25"/>
  <cols>
    <col min="1" max="1" width="12" bestFit="1" customWidth="1"/>
    <col min="2" max="2" width="9.140625" customWidth="1"/>
    <col min="3" max="3" width="13.85546875" customWidth="1"/>
    <col min="5" max="5" width="11.42578125" bestFit="1" customWidth="1"/>
    <col min="6" max="6" width="18.85546875" bestFit="1" customWidth="1"/>
    <col min="7" max="7" width="9.140625" customWidth="1"/>
    <col min="8" max="8" width="9.42578125" bestFit="1" customWidth="1"/>
    <col min="9" max="9" width="11.5703125" bestFit="1" customWidth="1"/>
  </cols>
  <sheetData>
    <row r="1" spans="1:9" x14ac:dyDescent="0.25">
      <c r="A1" s="19">
        <v>42036</v>
      </c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4" t="s">
        <v>46</v>
      </c>
      <c r="B3" s="4"/>
      <c r="C3" s="1"/>
      <c r="D3" s="15">
        <v>2015</v>
      </c>
      <c r="E3" s="15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4" t="s">
        <v>0</v>
      </c>
      <c r="B5" s="1"/>
      <c r="C5" s="1"/>
      <c r="D5" s="1"/>
      <c r="E5" s="1"/>
      <c r="F5" s="4" t="s">
        <v>1</v>
      </c>
      <c r="G5" s="1"/>
      <c r="H5" s="1"/>
      <c r="I5" s="1"/>
    </row>
    <row r="6" spans="1:9" x14ac:dyDescent="0.25">
      <c r="A6" s="1" t="s">
        <v>7</v>
      </c>
      <c r="B6" s="1"/>
      <c r="C6" s="5">
        <v>-500</v>
      </c>
      <c r="D6" s="1"/>
      <c r="E6" s="1"/>
      <c r="F6" s="1" t="s">
        <v>7</v>
      </c>
      <c r="G6" s="1"/>
      <c r="H6" s="1">
        <v>0</v>
      </c>
      <c r="I6" s="1"/>
    </row>
    <row r="7" spans="1:9" x14ac:dyDescent="0.25">
      <c r="A7" s="1" t="s">
        <v>2</v>
      </c>
      <c r="B7" s="1"/>
      <c r="C7" s="5">
        <v>42.5</v>
      </c>
      <c r="D7" s="1"/>
      <c r="E7" s="1"/>
      <c r="F7" s="1" t="s">
        <v>2</v>
      </c>
      <c r="G7" s="1"/>
      <c r="H7" s="5">
        <v>0</v>
      </c>
      <c r="I7" s="1"/>
    </row>
    <row r="8" spans="1:9" x14ac:dyDescent="0.25">
      <c r="A8" s="1" t="s">
        <v>3</v>
      </c>
      <c r="B8" s="1"/>
      <c r="C8" s="5">
        <v>2139</v>
      </c>
      <c r="D8" s="1"/>
      <c r="E8" s="1"/>
      <c r="F8" s="1" t="s">
        <v>3</v>
      </c>
      <c r="G8" s="1"/>
      <c r="H8" s="5">
        <v>0</v>
      </c>
      <c r="I8" s="1"/>
    </row>
    <row r="9" spans="1:9" x14ac:dyDescent="0.25">
      <c r="A9" s="1" t="s">
        <v>4</v>
      </c>
      <c r="B9" s="1"/>
      <c r="C9" s="1">
        <v>133267.25</v>
      </c>
      <c r="D9" s="1"/>
      <c r="E9" s="1"/>
      <c r="F9" s="1" t="s">
        <v>4</v>
      </c>
      <c r="G9" s="1"/>
      <c r="H9" s="5">
        <v>140695.25</v>
      </c>
      <c r="I9" s="1"/>
    </row>
    <row r="10" spans="1:9" x14ac:dyDescent="0.25">
      <c r="A10" s="1" t="s">
        <v>20</v>
      </c>
      <c r="B10" s="1"/>
      <c r="C10" s="5">
        <v>3623</v>
      </c>
      <c r="D10" s="1"/>
      <c r="E10" s="1"/>
      <c r="F10" s="1" t="s">
        <v>41</v>
      </c>
      <c r="G10" s="1"/>
      <c r="H10" s="5"/>
      <c r="I10" s="1"/>
    </row>
    <row r="11" spans="1:9" x14ac:dyDescent="0.25">
      <c r="A11" s="1" t="s">
        <v>5</v>
      </c>
      <c r="B11" s="1"/>
      <c r="C11" s="5">
        <v>23335.279999999999</v>
      </c>
      <c r="D11" s="5"/>
      <c r="E11" s="5"/>
      <c r="F11" s="1" t="s">
        <v>5</v>
      </c>
      <c r="G11" s="1"/>
      <c r="H11" s="1">
        <v>23335.279999999999</v>
      </c>
      <c r="I11" s="1"/>
    </row>
    <row r="12" spans="1:9" x14ac:dyDescent="0.25">
      <c r="A12" s="1" t="s">
        <v>6</v>
      </c>
      <c r="B12" s="1"/>
      <c r="C12" s="5">
        <v>4653</v>
      </c>
      <c r="D12" s="5"/>
      <c r="E12" s="5"/>
      <c r="F12" s="1"/>
      <c r="G12" s="1"/>
      <c r="H12" s="5"/>
      <c r="I12" s="1"/>
    </row>
    <row r="13" spans="1:9" x14ac:dyDescent="0.25">
      <c r="A13" s="1"/>
      <c r="B13" s="1"/>
      <c r="C13" s="2"/>
      <c r="D13" s="3"/>
      <c r="E13" s="3"/>
      <c r="F13" s="1"/>
      <c r="G13" s="1"/>
      <c r="H13" s="5"/>
      <c r="I13" s="1"/>
    </row>
    <row r="14" spans="1:9" x14ac:dyDescent="0.25">
      <c r="A14" s="4" t="s">
        <v>8</v>
      </c>
      <c r="B14" s="1"/>
      <c r="C14" s="9">
        <f>SUM(C6:C13)</f>
        <v>166560.03</v>
      </c>
      <c r="D14" s="1"/>
      <c r="E14" s="1"/>
      <c r="F14" s="4" t="s">
        <v>8</v>
      </c>
      <c r="G14" s="1"/>
      <c r="H14" s="9">
        <f>SUM(H6:H13)</f>
        <v>164030.53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4" t="s">
        <v>47</v>
      </c>
      <c r="B17" s="4"/>
      <c r="C17" s="18">
        <v>42063</v>
      </c>
      <c r="D17" s="14">
        <f>H14-C14</f>
        <v>-2529.5</v>
      </c>
      <c r="E17" s="14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9</v>
      </c>
      <c r="B19" s="4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4" t="s">
        <v>10</v>
      </c>
      <c r="D21" s="4" t="s">
        <v>11</v>
      </c>
      <c r="E21" s="4" t="s">
        <v>51</v>
      </c>
      <c r="F21" s="4"/>
      <c r="G21" s="4" t="s">
        <v>12</v>
      </c>
      <c r="H21" s="4" t="s">
        <v>11</v>
      </c>
      <c r="I21" s="4" t="s">
        <v>52</v>
      </c>
    </row>
    <row r="22" spans="1:9" x14ac:dyDescent="0.25">
      <c r="A22" s="1"/>
      <c r="B22" s="1"/>
      <c r="C22" s="5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5"/>
      <c r="D23" s="1"/>
      <c r="E23" s="1"/>
      <c r="F23" s="1"/>
      <c r="G23" s="1"/>
      <c r="H23" s="1"/>
      <c r="I23" s="1"/>
    </row>
    <row r="24" spans="1:9" x14ac:dyDescent="0.25">
      <c r="A24" s="1" t="s">
        <v>13</v>
      </c>
      <c r="B24" s="1"/>
      <c r="C24" s="5">
        <v>5000</v>
      </c>
      <c r="D24" s="10">
        <v>8334</v>
      </c>
      <c r="E24" s="10">
        <v>50000</v>
      </c>
      <c r="F24" s="1" t="s">
        <v>14</v>
      </c>
      <c r="G24" s="6">
        <v>2348</v>
      </c>
      <c r="H24" s="1">
        <v>3334</v>
      </c>
      <c r="I24" s="1">
        <v>20000</v>
      </c>
    </row>
    <row r="25" spans="1:9" x14ac:dyDescent="0.25">
      <c r="A25" s="1" t="s">
        <v>15</v>
      </c>
      <c r="B25" s="1"/>
      <c r="C25" s="5">
        <v>0</v>
      </c>
      <c r="D25" s="10">
        <v>834</v>
      </c>
      <c r="E25" s="10">
        <v>5000</v>
      </c>
      <c r="F25" s="1" t="s">
        <v>16</v>
      </c>
      <c r="G25" s="6">
        <v>8910</v>
      </c>
      <c r="H25" s="1">
        <v>10000</v>
      </c>
      <c r="I25" s="1">
        <v>60000</v>
      </c>
    </row>
    <row r="26" spans="1:9" x14ac:dyDescent="0.25">
      <c r="A26" s="1" t="s">
        <v>17</v>
      </c>
      <c r="B26" s="1"/>
      <c r="C26" s="5"/>
      <c r="D26" s="10">
        <v>334</v>
      </c>
      <c r="E26" s="10">
        <v>2000</v>
      </c>
      <c r="F26" s="1" t="s">
        <v>18</v>
      </c>
      <c r="G26" s="6">
        <v>954</v>
      </c>
      <c r="H26" s="1">
        <v>1168</v>
      </c>
      <c r="I26" s="1">
        <v>7000</v>
      </c>
    </row>
    <row r="27" spans="1:9" x14ac:dyDescent="0.25">
      <c r="A27" s="1" t="s">
        <v>7</v>
      </c>
      <c r="B27" s="1"/>
      <c r="C27" s="5">
        <v>10900</v>
      </c>
      <c r="D27" s="10">
        <v>3334</v>
      </c>
      <c r="E27" s="10">
        <v>20000</v>
      </c>
      <c r="F27" s="1" t="s">
        <v>15</v>
      </c>
      <c r="G27" s="17"/>
      <c r="H27" s="1"/>
      <c r="I27" s="1"/>
    </row>
    <row r="28" spans="1:9" x14ac:dyDescent="0.25">
      <c r="A28" s="1" t="s">
        <v>19</v>
      </c>
      <c r="B28" s="1"/>
      <c r="C28" s="5"/>
      <c r="D28" s="10">
        <v>834</v>
      </c>
      <c r="E28" s="10">
        <v>5000</v>
      </c>
      <c r="F28" s="1" t="s">
        <v>20</v>
      </c>
      <c r="G28" s="6">
        <v>10869</v>
      </c>
      <c r="H28" s="1">
        <v>8834</v>
      </c>
      <c r="I28" s="1">
        <v>46000</v>
      </c>
    </row>
    <row r="29" spans="1:9" x14ac:dyDescent="0.25">
      <c r="A29" s="1" t="s">
        <v>21</v>
      </c>
      <c r="B29" s="1"/>
      <c r="C29" s="5">
        <v>7029</v>
      </c>
      <c r="D29" s="10">
        <v>10000</v>
      </c>
      <c r="E29" s="10">
        <v>60000</v>
      </c>
      <c r="F29" s="1" t="s">
        <v>22</v>
      </c>
      <c r="G29" s="6">
        <v>490</v>
      </c>
      <c r="H29" s="1">
        <v>1000</v>
      </c>
      <c r="I29" s="1"/>
    </row>
    <row r="30" spans="1:9" x14ac:dyDescent="0.25">
      <c r="A30" s="1" t="s">
        <v>23</v>
      </c>
      <c r="B30" s="1"/>
      <c r="C30" s="5">
        <v>2000</v>
      </c>
      <c r="D30" s="10">
        <v>2166</v>
      </c>
      <c r="E30" s="10">
        <v>13000</v>
      </c>
      <c r="F30" s="1" t="s">
        <v>24</v>
      </c>
      <c r="G30" s="6"/>
      <c r="H30" s="1">
        <v>84</v>
      </c>
      <c r="I30" s="1">
        <v>500</v>
      </c>
    </row>
    <row r="31" spans="1:9" x14ac:dyDescent="0.25">
      <c r="A31" s="1" t="s">
        <v>25</v>
      </c>
      <c r="B31" s="1"/>
      <c r="C31" s="5">
        <v>5000</v>
      </c>
      <c r="D31" s="10">
        <v>5000</v>
      </c>
      <c r="E31" s="10"/>
      <c r="F31" s="1" t="s">
        <v>26</v>
      </c>
      <c r="G31" s="6">
        <v>120</v>
      </c>
      <c r="H31" s="1">
        <v>666</v>
      </c>
      <c r="I31" s="1">
        <v>4000</v>
      </c>
    </row>
    <row r="32" spans="1:9" x14ac:dyDescent="0.25">
      <c r="A32" s="1" t="s">
        <v>44</v>
      </c>
      <c r="B32" s="1"/>
      <c r="C32" s="5">
        <v>330</v>
      </c>
      <c r="D32" s="10">
        <v>334</v>
      </c>
      <c r="E32" s="10">
        <v>2000</v>
      </c>
      <c r="F32" s="1" t="s">
        <v>50</v>
      </c>
      <c r="G32" s="6"/>
      <c r="H32" s="1">
        <v>0</v>
      </c>
      <c r="I32" s="1"/>
    </row>
    <row r="33" spans="1:11" x14ac:dyDescent="0.25">
      <c r="A33" s="1" t="s">
        <v>27</v>
      </c>
      <c r="B33" s="1"/>
      <c r="C33" s="5"/>
      <c r="D33" s="10">
        <v>834</v>
      </c>
      <c r="E33" s="10">
        <v>5000</v>
      </c>
      <c r="F33" s="1" t="s">
        <v>28</v>
      </c>
      <c r="G33" s="6">
        <v>318</v>
      </c>
      <c r="H33" s="1">
        <v>998</v>
      </c>
      <c r="I33" s="1">
        <v>2000</v>
      </c>
    </row>
    <row r="34" spans="1:11" x14ac:dyDescent="0.25">
      <c r="A34" s="1" t="s">
        <v>43</v>
      </c>
      <c r="B34" s="1"/>
      <c r="C34" s="5">
        <v>100</v>
      </c>
      <c r="D34" s="10">
        <v>166</v>
      </c>
      <c r="E34" s="10">
        <v>1000</v>
      </c>
      <c r="F34" s="1" t="s">
        <v>29</v>
      </c>
      <c r="G34" s="6">
        <v>4653</v>
      </c>
      <c r="H34" s="1">
        <v>834</v>
      </c>
      <c r="I34" s="1">
        <v>5000</v>
      </c>
      <c r="K34" s="16"/>
    </row>
    <row r="35" spans="1:11" x14ac:dyDescent="0.25">
      <c r="A35" s="1" t="s">
        <v>48</v>
      </c>
      <c r="B35" s="1"/>
      <c r="C35" s="5"/>
      <c r="D35" s="3"/>
      <c r="E35" s="3"/>
      <c r="F35" s="1" t="s">
        <v>30</v>
      </c>
      <c r="G35" s="6">
        <v>3429</v>
      </c>
      <c r="H35" s="1">
        <v>1666</v>
      </c>
      <c r="I35" s="1">
        <v>10000</v>
      </c>
      <c r="K35" s="16"/>
    </row>
    <row r="36" spans="1:11" x14ac:dyDescent="0.25">
      <c r="A36" s="1" t="s">
        <v>49</v>
      </c>
      <c r="B36" s="1"/>
      <c r="C36" s="5">
        <v>0.5</v>
      </c>
      <c r="D36" s="10"/>
      <c r="E36" s="10"/>
      <c r="F36" s="1" t="s">
        <v>31</v>
      </c>
      <c r="G36" s="6"/>
      <c r="H36" s="1">
        <v>416</v>
      </c>
      <c r="I36" s="1">
        <v>2500</v>
      </c>
      <c r="K36" s="16"/>
    </row>
    <row r="37" spans="1:11" x14ac:dyDescent="0.25">
      <c r="A37" s="1"/>
      <c r="B37" s="1"/>
      <c r="C37" s="6"/>
      <c r="D37" s="1"/>
      <c r="E37" s="1"/>
      <c r="F37" s="1" t="s">
        <v>32</v>
      </c>
      <c r="G37" s="6">
        <v>798</v>
      </c>
      <c r="H37" s="1">
        <v>166</v>
      </c>
      <c r="I37" s="1">
        <v>1000</v>
      </c>
    </row>
    <row r="38" spans="1:11" x14ac:dyDescent="0.25">
      <c r="A38" s="1"/>
      <c r="B38" s="1"/>
      <c r="C38" s="5"/>
      <c r="D38" s="1"/>
      <c r="E38" s="1"/>
      <c r="F38" s="1" t="s">
        <v>33</v>
      </c>
      <c r="G38" s="6"/>
      <c r="H38" s="1">
        <v>1666</v>
      </c>
      <c r="I38" s="1">
        <v>10000</v>
      </c>
    </row>
    <row r="39" spans="1:11" x14ac:dyDescent="0.25">
      <c r="A39" s="1"/>
      <c r="B39" s="1"/>
      <c r="C39" s="1"/>
      <c r="D39" s="1"/>
      <c r="E39" s="1"/>
      <c r="F39" s="1" t="s">
        <v>34</v>
      </c>
      <c r="G39" s="6"/>
      <c r="H39" s="1">
        <v>84</v>
      </c>
      <c r="I39" s="1">
        <v>500</v>
      </c>
    </row>
    <row r="40" spans="1:11" x14ac:dyDescent="0.25">
      <c r="A40" s="1"/>
      <c r="B40" s="1"/>
      <c r="C40" s="1"/>
      <c r="D40" s="1"/>
      <c r="E40" s="1"/>
      <c r="F40" s="1" t="s">
        <v>35</v>
      </c>
      <c r="G40" s="6"/>
      <c r="H40" s="1">
        <v>332</v>
      </c>
      <c r="I40" s="1">
        <v>2000</v>
      </c>
    </row>
    <row r="41" spans="1:11" x14ac:dyDescent="0.25">
      <c r="A41" s="1"/>
      <c r="B41" s="1"/>
      <c r="C41" s="1"/>
      <c r="D41" s="1"/>
      <c r="E41" s="1"/>
      <c r="F41" s="1" t="s">
        <v>36</v>
      </c>
      <c r="G41" s="6"/>
      <c r="H41" s="1">
        <v>66</v>
      </c>
      <c r="I41" s="1">
        <v>400</v>
      </c>
    </row>
    <row r="42" spans="1:11" x14ac:dyDescent="0.25">
      <c r="A42" s="1"/>
      <c r="B42" s="1"/>
      <c r="C42" s="1"/>
      <c r="D42" s="1"/>
      <c r="E42" s="1"/>
      <c r="F42" s="1"/>
      <c r="G42" s="6"/>
      <c r="H42" s="1"/>
      <c r="I42" s="1"/>
      <c r="K42" s="16"/>
    </row>
    <row r="43" spans="1:11" x14ac:dyDescent="0.25">
      <c r="A43" s="1"/>
      <c r="B43" s="1"/>
      <c r="C43" s="1"/>
      <c r="D43" s="1"/>
      <c r="E43" s="1"/>
      <c r="F43" s="1"/>
      <c r="G43" s="6"/>
      <c r="H43" s="1"/>
      <c r="I43" s="1"/>
      <c r="K43" s="16"/>
    </row>
    <row r="44" spans="1:11" x14ac:dyDescent="0.25">
      <c r="A44" s="1"/>
      <c r="B44" s="1"/>
      <c r="C44" s="1"/>
      <c r="D44" s="1"/>
      <c r="E44" s="1"/>
      <c r="F44" s="1"/>
      <c r="G44" s="6"/>
      <c r="H44" s="1"/>
      <c r="I44" s="1"/>
      <c r="K44" s="16"/>
    </row>
    <row r="45" spans="1:11" x14ac:dyDescent="0.25">
      <c r="A45" s="1"/>
      <c r="B45" s="1"/>
      <c r="C45" s="1"/>
      <c r="D45" s="1"/>
      <c r="E45" s="1"/>
      <c r="F45" s="1"/>
      <c r="G45" s="5"/>
      <c r="H45" s="1"/>
      <c r="I45" s="1"/>
      <c r="K45" s="16"/>
    </row>
    <row r="46" spans="1:11" x14ac:dyDescent="0.25">
      <c r="A46" s="7" t="s">
        <v>37</v>
      </c>
      <c r="B46" s="7"/>
      <c r="C46" s="8">
        <f>SUM(C24:C45)</f>
        <v>30359.5</v>
      </c>
      <c r="D46" s="7">
        <f>SUM(D24:D45)</f>
        <v>32170</v>
      </c>
      <c r="E46" s="7">
        <f>SUM(E24:E45)</f>
        <v>163000</v>
      </c>
      <c r="F46" s="7" t="s">
        <v>38</v>
      </c>
      <c r="G46" s="8">
        <f>SUM(G24:G45)</f>
        <v>32889</v>
      </c>
      <c r="H46" s="1">
        <f>SUM(H24:H45)</f>
        <v>31314</v>
      </c>
      <c r="I46" s="1">
        <f>SUM(I24:I45)</f>
        <v>170900</v>
      </c>
    </row>
    <row r="47" spans="1:11" x14ac:dyDescent="0.25">
      <c r="A47" s="1"/>
      <c r="B47" s="1"/>
      <c r="C47" s="1"/>
      <c r="D47" s="1"/>
      <c r="E47" s="1"/>
      <c r="F47" s="1"/>
      <c r="G47" s="10"/>
      <c r="H47" s="1"/>
      <c r="I47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4" max="4" width="7.140625" bestFit="1" customWidth="1"/>
    <col min="5" max="5" width="16.42578125" bestFit="1" customWidth="1"/>
    <col min="6" max="6" width="9.140625" customWidth="1"/>
    <col min="7" max="7" width="9.42578125" bestFit="1" customWidth="1"/>
    <col min="8" max="8" width="7.140625" bestFit="1" customWidth="1"/>
  </cols>
  <sheetData>
    <row r="1" spans="1:8" x14ac:dyDescent="0.25">
      <c r="A1" s="19">
        <v>42064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142385.25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23335.279999999999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/>
      <c r="F12" s="1"/>
      <c r="G12" s="5"/>
      <c r="H12" s="1"/>
    </row>
    <row r="13" spans="1:8" x14ac:dyDescent="0.25">
      <c r="A13" s="1"/>
      <c r="B13" s="2"/>
      <c r="C13" s="3"/>
      <c r="D13" s="3"/>
      <c r="E13" s="1"/>
      <c r="F13" s="1"/>
      <c r="G13" s="5"/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165720.53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42092</v>
      </c>
      <c r="C17" s="14">
        <f>G14-B14</f>
        <v>-839.5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/>
      <c r="D22" s="4" t="s">
        <v>53</v>
      </c>
      <c r="E22" s="1"/>
      <c r="F22" s="1"/>
      <c r="G22" s="1"/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7000</v>
      </c>
      <c r="C24" s="10">
        <f>D24/12*3</f>
        <v>12500</v>
      </c>
      <c r="D24" s="10">
        <v>50000</v>
      </c>
      <c r="E24" s="1" t="s">
        <v>14</v>
      </c>
      <c r="F24" s="6">
        <v>2348</v>
      </c>
      <c r="G24" s="1">
        <f>H24/12*3</f>
        <v>5000</v>
      </c>
      <c r="H24" s="1">
        <v>20000</v>
      </c>
    </row>
    <row r="25" spans="1:8" x14ac:dyDescent="0.25">
      <c r="A25" s="1" t="s">
        <v>15</v>
      </c>
      <c r="B25" s="5">
        <v>150</v>
      </c>
      <c r="C25" s="10">
        <f>D25/12*3</f>
        <v>1250</v>
      </c>
      <c r="D25" s="10">
        <v>5000</v>
      </c>
      <c r="E25" s="1" t="s">
        <v>16</v>
      </c>
      <c r="F25" s="6">
        <v>9510</v>
      </c>
      <c r="G25" s="1">
        <f t="shared" ref="G25:G41" si="0">H25/12*3</f>
        <v>15000</v>
      </c>
      <c r="H25" s="1">
        <v>60000</v>
      </c>
    </row>
    <row r="26" spans="1:8" x14ac:dyDescent="0.25">
      <c r="A26" s="1" t="s">
        <v>17</v>
      </c>
      <c r="B26" s="5"/>
      <c r="C26" s="10">
        <f t="shared" ref="C26:C34" si="1">D26/12*3</f>
        <v>500</v>
      </c>
      <c r="D26" s="10">
        <v>2000</v>
      </c>
      <c r="E26" s="1" t="s">
        <v>18</v>
      </c>
      <c r="F26" s="6">
        <v>954</v>
      </c>
      <c r="G26" s="1">
        <f t="shared" si="0"/>
        <v>1750</v>
      </c>
      <c r="H26" s="1">
        <v>7000</v>
      </c>
    </row>
    <row r="27" spans="1:8" x14ac:dyDescent="0.25">
      <c r="A27" s="1" t="s">
        <v>7</v>
      </c>
      <c r="B27" s="5">
        <v>14950</v>
      </c>
      <c r="C27" s="10">
        <f t="shared" si="1"/>
        <v>5000</v>
      </c>
      <c r="D27" s="10">
        <v>20000</v>
      </c>
      <c r="E27" s="1" t="s">
        <v>15</v>
      </c>
      <c r="F27" s="17"/>
      <c r="G27" s="1">
        <f t="shared" si="0"/>
        <v>0</v>
      </c>
      <c r="H27" s="1"/>
    </row>
    <row r="28" spans="1:8" x14ac:dyDescent="0.25">
      <c r="A28" s="1" t="s">
        <v>19</v>
      </c>
      <c r="B28" s="5"/>
      <c r="C28" s="10">
        <f t="shared" si="1"/>
        <v>1250</v>
      </c>
      <c r="D28" s="10">
        <v>5000</v>
      </c>
      <c r="E28" s="1" t="s">
        <v>20</v>
      </c>
      <c r="F28" s="6">
        <v>10869</v>
      </c>
      <c r="G28" s="1">
        <f t="shared" si="0"/>
        <v>11500</v>
      </c>
      <c r="H28" s="1">
        <v>46000</v>
      </c>
    </row>
    <row r="29" spans="1:8" x14ac:dyDescent="0.25">
      <c r="A29" s="1" t="s">
        <v>21</v>
      </c>
      <c r="B29" s="5">
        <v>8224</v>
      </c>
      <c r="C29" s="10">
        <f t="shared" si="1"/>
        <v>15000</v>
      </c>
      <c r="D29" s="10">
        <v>60000</v>
      </c>
      <c r="E29" s="1" t="s">
        <v>22</v>
      </c>
      <c r="F29" s="6">
        <v>490</v>
      </c>
      <c r="G29" s="1">
        <f t="shared" si="0"/>
        <v>0</v>
      </c>
      <c r="H29" s="1"/>
    </row>
    <row r="30" spans="1:8" x14ac:dyDescent="0.25">
      <c r="A30" s="1" t="s">
        <v>23</v>
      </c>
      <c r="B30" s="5">
        <v>4000</v>
      </c>
      <c r="C30" s="10">
        <f t="shared" si="1"/>
        <v>3250</v>
      </c>
      <c r="D30" s="10">
        <v>13000</v>
      </c>
      <c r="E30" s="1" t="s">
        <v>55</v>
      </c>
      <c r="F30" s="6"/>
      <c r="G30" s="1">
        <f t="shared" si="0"/>
        <v>125</v>
      </c>
      <c r="H30" s="1">
        <v>500</v>
      </c>
    </row>
    <row r="31" spans="1:8" x14ac:dyDescent="0.25">
      <c r="A31" s="1" t="s">
        <v>25</v>
      </c>
      <c r="B31" s="5">
        <v>5000</v>
      </c>
      <c r="C31" s="10">
        <f t="shared" si="1"/>
        <v>0</v>
      </c>
      <c r="D31" s="10"/>
      <c r="E31" s="1" t="s">
        <v>26</v>
      </c>
      <c r="F31" s="6">
        <v>120</v>
      </c>
      <c r="G31" s="1">
        <f t="shared" si="0"/>
        <v>1000</v>
      </c>
      <c r="H31" s="1">
        <v>4000</v>
      </c>
    </row>
    <row r="32" spans="1:8" x14ac:dyDescent="0.25">
      <c r="A32" s="1" t="s">
        <v>44</v>
      </c>
      <c r="B32" s="5">
        <v>825</v>
      </c>
      <c r="C32" s="10">
        <f t="shared" si="1"/>
        <v>500</v>
      </c>
      <c r="D32" s="10">
        <v>2000</v>
      </c>
      <c r="E32" s="1" t="s">
        <v>50</v>
      </c>
      <c r="F32" s="6"/>
      <c r="G32" s="1">
        <f t="shared" si="0"/>
        <v>0</v>
      </c>
      <c r="H32" s="1"/>
    </row>
    <row r="33" spans="1:10" x14ac:dyDescent="0.25">
      <c r="A33" s="1" t="s">
        <v>27</v>
      </c>
      <c r="B33" s="5"/>
      <c r="C33" s="10">
        <f t="shared" si="1"/>
        <v>1250</v>
      </c>
      <c r="D33" s="10">
        <v>5000</v>
      </c>
      <c r="E33" s="1" t="s">
        <v>28</v>
      </c>
      <c r="F33" s="6">
        <v>318</v>
      </c>
      <c r="G33" s="1">
        <f t="shared" si="0"/>
        <v>500</v>
      </c>
      <c r="H33" s="1">
        <v>2000</v>
      </c>
    </row>
    <row r="34" spans="1:10" x14ac:dyDescent="0.25">
      <c r="A34" s="1" t="s">
        <v>43</v>
      </c>
      <c r="B34" s="5">
        <v>100</v>
      </c>
      <c r="C34" s="10">
        <f t="shared" si="1"/>
        <v>250</v>
      </c>
      <c r="D34" s="10">
        <v>1000</v>
      </c>
      <c r="E34" s="1" t="s">
        <v>29</v>
      </c>
      <c r="F34" s="6">
        <v>4653</v>
      </c>
      <c r="G34" s="1">
        <f t="shared" si="0"/>
        <v>1250</v>
      </c>
      <c r="H34" s="1">
        <v>5000</v>
      </c>
      <c r="J34" s="16"/>
    </row>
    <row r="35" spans="1:10" x14ac:dyDescent="0.25">
      <c r="A35" s="1" t="s">
        <v>48</v>
      </c>
      <c r="B35" s="5"/>
      <c r="C35" s="3"/>
      <c r="D35" s="3"/>
      <c r="E35" s="1" t="s">
        <v>30</v>
      </c>
      <c r="F35" s="6">
        <v>3429</v>
      </c>
      <c r="G35" s="1">
        <f t="shared" si="0"/>
        <v>2500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10"/>
      <c r="D36" s="10"/>
      <c r="E36" s="1" t="s">
        <v>31</v>
      </c>
      <c r="F36" s="6"/>
      <c r="G36" s="1">
        <f t="shared" si="0"/>
        <v>625</v>
      </c>
      <c r="H36" s="1">
        <v>2500</v>
      </c>
      <c r="J36" s="16"/>
    </row>
    <row r="37" spans="1:10" x14ac:dyDescent="0.25">
      <c r="A37" s="1"/>
      <c r="B37" s="6"/>
      <c r="C37" s="1"/>
      <c r="D37" s="1"/>
      <c r="E37" s="1" t="s">
        <v>32</v>
      </c>
      <c r="F37" s="6">
        <v>798</v>
      </c>
      <c r="G37" s="1">
        <f t="shared" si="0"/>
        <v>250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1">
        <f t="shared" si="0"/>
        <v>2500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/>
      <c r="G39" s="1">
        <f t="shared" si="0"/>
        <v>125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/>
      <c r="G40" s="1">
        <f t="shared" si="0"/>
        <v>500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1">
        <f t="shared" si="0"/>
        <v>100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40249.5</v>
      </c>
      <c r="C46" s="7">
        <f>SUM(C24:C45)</f>
        <v>40750</v>
      </c>
      <c r="D46" s="7">
        <f>SUM(D24:D45)</f>
        <v>163000</v>
      </c>
      <c r="E46" s="7" t="s">
        <v>38</v>
      </c>
      <c r="F46" s="8">
        <f>SUM(F24:F45)</f>
        <v>41089</v>
      </c>
      <c r="G46" s="4">
        <f>SUM(G24:G45)</f>
        <v>42725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7.8554687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42106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145501.25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23335.279999999999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/>
      <c r="F12" s="1"/>
      <c r="G12" s="5"/>
      <c r="H12" s="1"/>
    </row>
    <row r="13" spans="1:8" x14ac:dyDescent="0.25">
      <c r="A13" s="1"/>
      <c r="B13" s="2"/>
      <c r="C13" s="3"/>
      <c r="D13" s="3"/>
      <c r="E13" s="1"/>
      <c r="F13" s="1"/>
      <c r="G13" s="5"/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168836.53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42092</v>
      </c>
      <c r="C17" s="9">
        <f>G14-B14</f>
        <v>2276.5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56</v>
      </c>
      <c r="D22" s="4" t="s">
        <v>53</v>
      </c>
      <c r="E22" s="1"/>
      <c r="F22" s="1"/>
      <c r="G22" s="1" t="s">
        <v>56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8300</v>
      </c>
      <c r="C24" s="10">
        <f>D24/12*3</f>
        <v>12500</v>
      </c>
      <c r="D24" s="10">
        <v>50000</v>
      </c>
      <c r="E24" s="1" t="s">
        <v>14</v>
      </c>
      <c r="F24" s="6">
        <v>2348</v>
      </c>
      <c r="G24" s="1">
        <f>H24/12*3</f>
        <v>5000</v>
      </c>
      <c r="H24" s="1">
        <v>20000</v>
      </c>
    </row>
    <row r="25" spans="1:8" x14ac:dyDescent="0.25">
      <c r="A25" s="1" t="s">
        <v>15</v>
      </c>
      <c r="B25" s="5">
        <v>150</v>
      </c>
      <c r="C25" s="10">
        <f>D25/12*3</f>
        <v>1250</v>
      </c>
      <c r="D25" s="10">
        <v>5000</v>
      </c>
      <c r="E25" s="1" t="s">
        <v>16</v>
      </c>
      <c r="F25" s="6">
        <v>9510</v>
      </c>
      <c r="G25" s="1">
        <f t="shared" ref="G25:G41" si="0">H25/12*3</f>
        <v>15000</v>
      </c>
      <c r="H25" s="1">
        <v>60000</v>
      </c>
    </row>
    <row r="26" spans="1:8" x14ac:dyDescent="0.25">
      <c r="A26" s="1" t="s">
        <v>17</v>
      </c>
      <c r="B26" s="5"/>
      <c r="C26" s="10">
        <f t="shared" ref="C26:C34" si="1">D26/12*3</f>
        <v>500</v>
      </c>
      <c r="D26" s="10">
        <v>2000</v>
      </c>
      <c r="E26" s="1" t="s">
        <v>18</v>
      </c>
      <c r="F26" s="6">
        <v>1431</v>
      </c>
      <c r="G26" s="1">
        <f t="shared" si="0"/>
        <v>1750</v>
      </c>
      <c r="H26" s="1">
        <v>7000</v>
      </c>
    </row>
    <row r="27" spans="1:8" x14ac:dyDescent="0.25">
      <c r="A27" s="1" t="s">
        <v>7</v>
      </c>
      <c r="B27" s="5">
        <v>15250</v>
      </c>
      <c r="C27" s="10">
        <f t="shared" si="1"/>
        <v>5000</v>
      </c>
      <c r="D27" s="10">
        <v>20000</v>
      </c>
      <c r="E27" s="1" t="s">
        <v>15</v>
      </c>
      <c r="F27" s="17"/>
      <c r="G27" s="1">
        <f t="shared" si="0"/>
        <v>0</v>
      </c>
      <c r="H27" s="1"/>
    </row>
    <row r="28" spans="1:8" x14ac:dyDescent="0.25">
      <c r="A28" s="1" t="s">
        <v>19</v>
      </c>
      <c r="B28" s="5">
        <v>7849</v>
      </c>
      <c r="C28" s="10">
        <f t="shared" si="1"/>
        <v>1250</v>
      </c>
      <c r="D28" s="10">
        <v>5000</v>
      </c>
      <c r="E28" s="1" t="s">
        <v>20</v>
      </c>
      <c r="F28" s="6">
        <v>14529</v>
      </c>
      <c r="G28" s="1">
        <f t="shared" si="0"/>
        <v>11500</v>
      </c>
      <c r="H28" s="1">
        <v>46000</v>
      </c>
    </row>
    <row r="29" spans="1:8" x14ac:dyDescent="0.25">
      <c r="A29" s="1" t="s">
        <v>21</v>
      </c>
      <c r="B29" s="5">
        <v>9767</v>
      </c>
      <c r="C29" s="10">
        <f t="shared" si="1"/>
        <v>15000</v>
      </c>
      <c r="D29" s="10">
        <v>60000</v>
      </c>
      <c r="E29" s="1" t="s">
        <v>22</v>
      </c>
      <c r="F29" s="6">
        <v>490</v>
      </c>
      <c r="G29" s="1">
        <f t="shared" si="0"/>
        <v>0</v>
      </c>
      <c r="H29" s="1"/>
    </row>
    <row r="30" spans="1:8" x14ac:dyDescent="0.25">
      <c r="A30" s="1" t="s">
        <v>23</v>
      </c>
      <c r="B30" s="5">
        <v>4000</v>
      </c>
      <c r="C30" s="10">
        <f t="shared" si="1"/>
        <v>3250</v>
      </c>
      <c r="D30" s="10">
        <v>13000</v>
      </c>
      <c r="E30" s="1" t="s">
        <v>55</v>
      </c>
      <c r="F30" s="6">
        <v>2594</v>
      </c>
      <c r="G30" s="1">
        <f t="shared" si="0"/>
        <v>125</v>
      </c>
      <c r="H30" s="1">
        <v>500</v>
      </c>
    </row>
    <row r="31" spans="1:8" x14ac:dyDescent="0.25">
      <c r="A31" s="1" t="s">
        <v>25</v>
      </c>
      <c r="B31" s="5">
        <v>5000</v>
      </c>
      <c r="C31" s="10">
        <f t="shared" si="1"/>
        <v>0</v>
      </c>
      <c r="D31" s="10"/>
      <c r="E31" s="1" t="s">
        <v>26</v>
      </c>
      <c r="F31" s="6">
        <v>120</v>
      </c>
      <c r="G31" s="1">
        <f t="shared" si="0"/>
        <v>1000</v>
      </c>
      <c r="H31" s="1">
        <v>4000</v>
      </c>
    </row>
    <row r="32" spans="1:8" x14ac:dyDescent="0.25">
      <c r="A32" s="1" t="s">
        <v>44</v>
      </c>
      <c r="B32" s="5">
        <v>1155</v>
      </c>
      <c r="C32" s="10">
        <f t="shared" si="1"/>
        <v>500</v>
      </c>
      <c r="D32" s="10">
        <v>2000</v>
      </c>
      <c r="E32" s="1" t="s">
        <v>50</v>
      </c>
      <c r="F32" s="6"/>
      <c r="G32" s="1">
        <f t="shared" si="0"/>
        <v>0</v>
      </c>
      <c r="H32" s="1"/>
    </row>
    <row r="33" spans="1:10" x14ac:dyDescent="0.25">
      <c r="A33" s="1" t="s">
        <v>27</v>
      </c>
      <c r="B33" s="5"/>
      <c r="C33" s="10">
        <f t="shared" si="1"/>
        <v>1250</v>
      </c>
      <c r="D33" s="10">
        <v>5000</v>
      </c>
      <c r="E33" s="1" t="s">
        <v>28</v>
      </c>
      <c r="F33" s="6">
        <v>318</v>
      </c>
      <c r="G33" s="1">
        <f t="shared" si="0"/>
        <v>500</v>
      </c>
      <c r="H33" s="1">
        <v>2000</v>
      </c>
    </row>
    <row r="34" spans="1:10" x14ac:dyDescent="0.25">
      <c r="A34" s="1" t="s">
        <v>43</v>
      </c>
      <c r="B34" s="5">
        <v>100</v>
      </c>
      <c r="C34" s="10">
        <f t="shared" si="1"/>
        <v>250</v>
      </c>
      <c r="D34" s="10">
        <v>1000</v>
      </c>
      <c r="E34" s="1" t="s">
        <v>29</v>
      </c>
      <c r="F34" s="6">
        <v>4653</v>
      </c>
      <c r="G34" s="1">
        <f t="shared" si="0"/>
        <v>1250</v>
      </c>
      <c r="H34" s="1">
        <v>5000</v>
      </c>
      <c r="J34" s="16"/>
    </row>
    <row r="35" spans="1:10" x14ac:dyDescent="0.25">
      <c r="A35" s="1" t="s">
        <v>48</v>
      </c>
      <c r="B35" s="5"/>
      <c r="C35" s="3"/>
      <c r="D35" s="3"/>
      <c r="E35" s="1" t="s">
        <v>30</v>
      </c>
      <c r="F35" s="6">
        <v>4773</v>
      </c>
      <c r="G35" s="1">
        <f t="shared" si="0"/>
        <v>2500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10"/>
      <c r="D36" s="10"/>
      <c r="E36" s="1" t="s">
        <v>31</v>
      </c>
      <c r="F36" s="6"/>
      <c r="G36" s="1">
        <f t="shared" si="0"/>
        <v>625</v>
      </c>
      <c r="H36" s="1">
        <v>2500</v>
      </c>
      <c r="J36" s="16"/>
    </row>
    <row r="37" spans="1:10" x14ac:dyDescent="0.25">
      <c r="A37" s="1"/>
      <c r="B37" s="6"/>
      <c r="C37" s="1"/>
      <c r="D37" s="1"/>
      <c r="E37" s="1" t="s">
        <v>32</v>
      </c>
      <c r="F37" s="6">
        <v>798</v>
      </c>
      <c r="G37" s="1">
        <f t="shared" si="0"/>
        <v>250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1">
        <f t="shared" si="0"/>
        <v>2500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130</v>
      </c>
      <c r="G39" s="1">
        <f t="shared" si="0"/>
        <v>125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/>
      <c r="G40" s="1">
        <f t="shared" si="0"/>
        <v>500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1">
        <f t="shared" si="0"/>
        <v>100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51571.5</v>
      </c>
      <c r="C46" s="7">
        <f>SUM(C24:C45)</f>
        <v>40750</v>
      </c>
      <c r="D46" s="7">
        <f>SUM(D24:D45)</f>
        <v>163000</v>
      </c>
      <c r="E46" s="7" t="s">
        <v>38</v>
      </c>
      <c r="F46" s="8">
        <f>SUM(F24:F45)</f>
        <v>49294</v>
      </c>
      <c r="G46" s="4">
        <f>SUM(G24:G45)</f>
        <v>42725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7.8554687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42119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166439.99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-2049.46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/>
      <c r="F12" s="1"/>
      <c r="G12" s="5"/>
      <c r="H12" s="1"/>
    </row>
    <row r="13" spans="1:8" x14ac:dyDescent="0.25">
      <c r="A13" s="1"/>
      <c r="B13" s="2"/>
      <c r="C13" s="3"/>
      <c r="D13" s="3"/>
      <c r="E13" s="1"/>
      <c r="F13" s="1"/>
      <c r="G13" s="5"/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164390.53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42092</v>
      </c>
      <c r="C17" s="14">
        <f>G14-B14</f>
        <v>-2169.5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57</v>
      </c>
      <c r="D22" s="4" t="s">
        <v>53</v>
      </c>
      <c r="E22" s="1"/>
      <c r="F22" s="1"/>
      <c r="G22" s="1" t="s">
        <v>56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11300</v>
      </c>
      <c r="C24" s="21">
        <f>D24/12*4</f>
        <v>16666.666666666668</v>
      </c>
      <c r="D24" s="10">
        <v>50000</v>
      </c>
      <c r="E24" s="1" t="s">
        <v>58</v>
      </c>
      <c r="F24" s="6">
        <v>4696</v>
      </c>
      <c r="G24" s="22">
        <f>H24/12*4</f>
        <v>6666.666666666667</v>
      </c>
      <c r="H24" s="1">
        <v>20000</v>
      </c>
    </row>
    <row r="25" spans="1:8" x14ac:dyDescent="0.25">
      <c r="A25" s="1" t="s">
        <v>15</v>
      </c>
      <c r="B25" s="5">
        <v>150</v>
      </c>
      <c r="C25" s="21">
        <f t="shared" ref="C25:C36" si="0">D25/12*4</f>
        <v>1666.6666666666667</v>
      </c>
      <c r="D25" s="10">
        <v>5000</v>
      </c>
      <c r="E25" s="1" t="s">
        <v>16</v>
      </c>
      <c r="F25" s="6">
        <v>11390</v>
      </c>
      <c r="G25" s="22">
        <f t="shared" ref="G25:G41" si="1">H25/12*4</f>
        <v>20000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666.66666666666663</v>
      </c>
      <c r="D26" s="10">
        <v>2000</v>
      </c>
      <c r="E26" s="1" t="s">
        <v>18</v>
      </c>
      <c r="F26" s="6">
        <v>1908</v>
      </c>
      <c r="G26" s="22">
        <f t="shared" si="1"/>
        <v>2333.3333333333335</v>
      </c>
      <c r="H26" s="1">
        <v>7000</v>
      </c>
    </row>
    <row r="27" spans="1:8" x14ac:dyDescent="0.25">
      <c r="A27" s="1" t="s">
        <v>7</v>
      </c>
      <c r="B27" s="5">
        <v>15250</v>
      </c>
      <c r="C27" s="21">
        <f t="shared" si="0"/>
        <v>6666.666666666667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1666.6666666666667</v>
      </c>
      <c r="D28" s="10">
        <v>5000</v>
      </c>
      <c r="E28" s="1" t="s">
        <v>20</v>
      </c>
      <c r="F28" s="6">
        <v>18189</v>
      </c>
      <c r="G28" s="22">
        <f t="shared" si="1"/>
        <v>15333.333333333334</v>
      </c>
      <c r="H28" s="1">
        <v>46000</v>
      </c>
    </row>
    <row r="29" spans="1:8" x14ac:dyDescent="0.25">
      <c r="A29" s="1" t="s">
        <v>21</v>
      </c>
      <c r="B29" s="5">
        <v>11237</v>
      </c>
      <c r="C29" s="21">
        <f t="shared" si="0"/>
        <v>20000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4000</v>
      </c>
      <c r="C30" s="21">
        <f t="shared" si="0"/>
        <v>4333.333333333333</v>
      </c>
      <c r="D30" s="10">
        <v>13000</v>
      </c>
      <c r="E30" s="1" t="s">
        <v>55</v>
      </c>
      <c r="F30" s="6">
        <v>2594</v>
      </c>
      <c r="G30" s="22">
        <f t="shared" si="1"/>
        <v>166.66666666666666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120</v>
      </c>
      <c r="G31" s="22">
        <f t="shared" si="1"/>
        <v>1333.3333333333333</v>
      </c>
      <c r="H31" s="1">
        <v>4000</v>
      </c>
    </row>
    <row r="32" spans="1:8" x14ac:dyDescent="0.25">
      <c r="A32" s="1" t="s">
        <v>44</v>
      </c>
      <c r="B32" s="5">
        <v>1430</v>
      </c>
      <c r="C32" s="21">
        <f t="shared" si="0"/>
        <v>666.66666666666663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1666.6666666666667</v>
      </c>
      <c r="D33" s="10">
        <v>5000</v>
      </c>
      <c r="E33" s="1" t="s">
        <v>28</v>
      </c>
      <c r="F33" s="6">
        <v>318</v>
      </c>
      <c r="G33" s="22">
        <f t="shared" si="1"/>
        <v>666.66666666666663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333.33333333333331</v>
      </c>
      <c r="D34" s="10">
        <v>1000</v>
      </c>
      <c r="E34" s="1" t="s">
        <v>29</v>
      </c>
      <c r="F34" s="6">
        <v>4653</v>
      </c>
      <c r="G34" s="22">
        <f t="shared" si="1"/>
        <v>1666.6666666666667</v>
      </c>
      <c r="H34" s="1">
        <v>5000</v>
      </c>
      <c r="J34" s="16"/>
    </row>
    <row r="35" spans="1:10" x14ac:dyDescent="0.25">
      <c r="A35" s="1" t="s">
        <v>48</v>
      </c>
      <c r="B35" s="5"/>
      <c r="C35" s="21">
        <f t="shared" si="0"/>
        <v>0</v>
      </c>
      <c r="D35" s="3"/>
      <c r="E35" s="1" t="s">
        <v>30</v>
      </c>
      <c r="F35" s="6">
        <v>5399</v>
      </c>
      <c r="G35" s="22">
        <f t="shared" si="1"/>
        <v>3333.3333333333335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833.33333333333337</v>
      </c>
      <c r="H36" s="1">
        <v>2500</v>
      </c>
      <c r="J36" s="16"/>
    </row>
    <row r="37" spans="1:10" x14ac:dyDescent="0.25">
      <c r="A37" s="1"/>
      <c r="B37" s="6"/>
      <c r="C37" s="1"/>
      <c r="D37" s="1"/>
      <c r="E37" s="1" t="s">
        <v>32</v>
      </c>
      <c r="F37" s="6">
        <v>799</v>
      </c>
      <c r="G37" s="22">
        <f t="shared" si="1"/>
        <v>333.33333333333331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3333.3333333333335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166.66666666666666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/>
      <c r="G40" s="22">
        <f t="shared" si="1"/>
        <v>666.66666666666663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133.33333333333334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56316.5</v>
      </c>
      <c r="C46" s="7">
        <f>SUM(C24:C45)</f>
        <v>54333.333333333343</v>
      </c>
      <c r="D46" s="7">
        <f>SUM(D24:D45)</f>
        <v>163000</v>
      </c>
      <c r="E46" s="7" t="s">
        <v>38</v>
      </c>
      <c r="F46" s="8">
        <f>SUM(F24:F45)</f>
        <v>58486</v>
      </c>
      <c r="G46" s="4">
        <f>SUM(G24:G45)</f>
        <v>56966.666666666672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7.8554687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42124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168230.99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-2049.46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/>
      <c r="F12" s="1"/>
      <c r="G12" s="5"/>
      <c r="H12" s="1"/>
    </row>
    <row r="13" spans="1:8" x14ac:dyDescent="0.25">
      <c r="A13" s="1"/>
      <c r="B13" s="2"/>
      <c r="C13" s="3"/>
      <c r="D13" s="3"/>
      <c r="E13" s="1"/>
      <c r="F13" s="1"/>
      <c r="G13" s="5"/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166181.53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42124</v>
      </c>
      <c r="C17" s="14">
        <f>G14-B14</f>
        <v>-378.5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57</v>
      </c>
      <c r="D22" s="4" t="s">
        <v>53</v>
      </c>
      <c r="E22" s="1"/>
      <c r="F22" s="1"/>
      <c r="G22" s="1" t="s">
        <v>56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12600</v>
      </c>
      <c r="C24" s="21">
        <f>D24/12*4</f>
        <v>16666.666666666668</v>
      </c>
      <c r="D24" s="10">
        <v>50000</v>
      </c>
      <c r="E24" s="1" t="s">
        <v>58</v>
      </c>
      <c r="F24" s="6">
        <v>4696</v>
      </c>
      <c r="G24" s="22">
        <f>H24/12*4</f>
        <v>6666.666666666667</v>
      </c>
      <c r="H24" s="1">
        <v>20000</v>
      </c>
    </row>
    <row r="25" spans="1:8" x14ac:dyDescent="0.25">
      <c r="A25" s="1" t="s">
        <v>15</v>
      </c>
      <c r="B25" s="5">
        <v>150</v>
      </c>
      <c r="C25" s="21">
        <f t="shared" ref="C25:C36" si="0">D25/12*4</f>
        <v>1666.6666666666667</v>
      </c>
      <c r="D25" s="10">
        <v>5000</v>
      </c>
      <c r="E25" s="1" t="s">
        <v>16</v>
      </c>
      <c r="F25" s="6">
        <v>11390</v>
      </c>
      <c r="G25" s="22">
        <f t="shared" ref="G25:G41" si="1">H25/12*4</f>
        <v>20000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666.66666666666663</v>
      </c>
      <c r="D26" s="10">
        <v>2000</v>
      </c>
      <c r="E26" s="1" t="s">
        <v>18</v>
      </c>
      <c r="F26" s="6">
        <v>1908</v>
      </c>
      <c r="G26" s="22">
        <f t="shared" si="1"/>
        <v>2333.3333333333335</v>
      </c>
      <c r="H26" s="1">
        <v>7000</v>
      </c>
    </row>
    <row r="27" spans="1:8" x14ac:dyDescent="0.25">
      <c r="A27" s="1" t="s">
        <v>7</v>
      </c>
      <c r="B27" s="5">
        <v>15250</v>
      </c>
      <c r="C27" s="21">
        <f t="shared" si="0"/>
        <v>6666.666666666667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1666.6666666666667</v>
      </c>
      <c r="D28" s="10">
        <v>5000</v>
      </c>
      <c r="E28" s="1" t="s">
        <v>20</v>
      </c>
      <c r="F28" s="6">
        <v>18189</v>
      </c>
      <c r="G28" s="22">
        <f t="shared" si="1"/>
        <v>15333.333333333334</v>
      </c>
      <c r="H28" s="1">
        <v>46000</v>
      </c>
    </row>
    <row r="29" spans="1:8" x14ac:dyDescent="0.25">
      <c r="A29" s="1" t="s">
        <v>21</v>
      </c>
      <c r="B29" s="5">
        <v>11728</v>
      </c>
      <c r="C29" s="21">
        <f t="shared" si="0"/>
        <v>20000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4000</v>
      </c>
      <c r="C30" s="21">
        <f t="shared" si="0"/>
        <v>4333.333333333333</v>
      </c>
      <c r="D30" s="10">
        <v>13000</v>
      </c>
      <c r="E30" s="1" t="s">
        <v>55</v>
      </c>
      <c r="F30" s="6">
        <v>2594</v>
      </c>
      <c r="G30" s="22">
        <f t="shared" si="1"/>
        <v>166.66666666666666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120</v>
      </c>
      <c r="G31" s="22">
        <f t="shared" si="1"/>
        <v>1333.3333333333333</v>
      </c>
      <c r="H31" s="1">
        <v>4000</v>
      </c>
    </row>
    <row r="32" spans="1:8" x14ac:dyDescent="0.25">
      <c r="A32" s="1" t="s">
        <v>44</v>
      </c>
      <c r="B32" s="5">
        <v>1430</v>
      </c>
      <c r="C32" s="21">
        <f t="shared" si="0"/>
        <v>666.66666666666663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1666.6666666666667</v>
      </c>
      <c r="D33" s="10">
        <v>5000</v>
      </c>
      <c r="E33" s="1" t="s">
        <v>28</v>
      </c>
      <c r="F33" s="6">
        <v>318</v>
      </c>
      <c r="G33" s="22">
        <f t="shared" si="1"/>
        <v>666.66666666666663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333.33333333333331</v>
      </c>
      <c r="D34" s="10">
        <v>1000</v>
      </c>
      <c r="E34" s="1" t="s">
        <v>29</v>
      </c>
      <c r="F34" s="6">
        <v>4653</v>
      </c>
      <c r="G34" s="22">
        <f t="shared" si="1"/>
        <v>1666.6666666666667</v>
      </c>
      <c r="H34" s="1">
        <v>5000</v>
      </c>
      <c r="J34" s="16"/>
    </row>
    <row r="35" spans="1:10" x14ac:dyDescent="0.25">
      <c r="A35" s="1" t="s">
        <v>48</v>
      </c>
      <c r="B35" s="5"/>
      <c r="C35" s="21">
        <f t="shared" si="0"/>
        <v>0</v>
      </c>
      <c r="D35" s="3"/>
      <c r="E35" s="1" t="s">
        <v>30</v>
      </c>
      <c r="F35" s="6">
        <v>5399</v>
      </c>
      <c r="G35" s="22">
        <f t="shared" si="1"/>
        <v>3333.3333333333335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833.33333333333337</v>
      </c>
      <c r="H36" s="1">
        <v>2500</v>
      </c>
      <c r="J36" s="16"/>
    </row>
    <row r="37" spans="1:10" x14ac:dyDescent="0.25">
      <c r="A37" s="1"/>
      <c r="B37" s="6"/>
      <c r="C37" s="1"/>
      <c r="D37" s="1"/>
      <c r="E37" s="1" t="s">
        <v>32</v>
      </c>
      <c r="F37" s="6">
        <v>799</v>
      </c>
      <c r="G37" s="22">
        <f t="shared" si="1"/>
        <v>333.33333333333331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3333.3333333333335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166.66666666666666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/>
      <c r="G40" s="22">
        <f t="shared" si="1"/>
        <v>666.66666666666663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133.33333333333334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58107.5</v>
      </c>
      <c r="C46" s="7">
        <f>SUM(C24:C45)</f>
        <v>54333.333333333343</v>
      </c>
      <c r="D46" s="7">
        <f>SUM(D24:D45)</f>
        <v>163000</v>
      </c>
      <c r="E46" s="7" t="s">
        <v>38</v>
      </c>
      <c r="F46" s="8">
        <f>SUM(F24:F45)</f>
        <v>58486</v>
      </c>
      <c r="G46" s="4">
        <f>SUM(G24:G45)</f>
        <v>56966.666666666672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7"/>
  <sheetViews>
    <sheetView workbookViewId="0">
      <selection sqref="A1:XFD1048576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11.2851562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8" x14ac:dyDescent="0.25">
      <c r="A1" s="20">
        <v>42153</v>
      </c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8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</row>
    <row r="7" spans="1:8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8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8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156457.9</v>
      </c>
      <c r="H9" s="1"/>
    </row>
    <row r="10" spans="1:8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8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8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8" x14ac:dyDescent="0.25">
      <c r="A13" s="1"/>
      <c r="B13" s="2"/>
      <c r="C13" s="3"/>
      <c r="D13" s="3"/>
      <c r="E13" s="1"/>
      <c r="F13" s="1"/>
      <c r="G13" s="5"/>
      <c r="H13" s="1"/>
    </row>
    <row r="14" spans="1:8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181457.9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42153</v>
      </c>
      <c r="C17" s="14">
        <f>B46-F46</f>
        <v>4897.8699999999953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60</v>
      </c>
      <c r="D22" s="4" t="s">
        <v>53</v>
      </c>
      <c r="E22" s="1"/>
      <c r="F22" s="1"/>
      <c r="G22" s="1" t="s">
        <v>56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14850</v>
      </c>
      <c r="C24" s="21">
        <f>D24/12*5</f>
        <v>20833.333333333336</v>
      </c>
      <c r="D24" s="10">
        <v>50000</v>
      </c>
      <c r="E24" s="1" t="s">
        <v>58</v>
      </c>
      <c r="F24" s="6">
        <v>4696</v>
      </c>
      <c r="G24" s="22">
        <f>H24/12*5</f>
        <v>8333.3333333333339</v>
      </c>
      <c r="H24" s="1">
        <v>20000</v>
      </c>
    </row>
    <row r="25" spans="1:8" x14ac:dyDescent="0.25">
      <c r="A25" s="1" t="s">
        <v>15</v>
      </c>
      <c r="B25" s="5">
        <v>2514.31</v>
      </c>
      <c r="C25" s="21">
        <f t="shared" ref="C25:C37" si="0">D25/12*5</f>
        <v>2083.3333333333335</v>
      </c>
      <c r="D25" s="10">
        <v>5000</v>
      </c>
      <c r="E25" s="1" t="s">
        <v>16</v>
      </c>
      <c r="F25" s="6">
        <v>12390</v>
      </c>
      <c r="G25" s="22">
        <f t="shared" ref="G25:G41" si="1">H25/12*5</f>
        <v>25000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833.33333333333326</v>
      </c>
      <c r="D26" s="10">
        <v>2000</v>
      </c>
      <c r="E26" s="1" t="s">
        <v>18</v>
      </c>
      <c r="F26" s="6">
        <v>2385</v>
      </c>
      <c r="G26" s="22">
        <f t="shared" si="1"/>
        <v>2916.666666666667</v>
      </c>
      <c r="H26" s="1">
        <v>7000</v>
      </c>
    </row>
    <row r="27" spans="1:8" x14ac:dyDescent="0.25">
      <c r="A27" s="1" t="s">
        <v>7</v>
      </c>
      <c r="B27" s="5">
        <v>15800</v>
      </c>
      <c r="C27" s="21">
        <f t="shared" si="0"/>
        <v>8333.3333333333339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2083.3333333333335</v>
      </c>
      <c r="D28" s="10">
        <v>5000</v>
      </c>
      <c r="E28" s="1" t="s">
        <v>20</v>
      </c>
      <c r="F28" s="6">
        <v>21849</v>
      </c>
      <c r="G28" s="22">
        <f t="shared" si="1"/>
        <v>19166.666666666668</v>
      </c>
      <c r="H28" s="1">
        <v>46000</v>
      </c>
    </row>
    <row r="29" spans="1:8" x14ac:dyDescent="0.25">
      <c r="A29" s="1" t="s">
        <v>21</v>
      </c>
      <c r="B29" s="5">
        <v>12632.6</v>
      </c>
      <c r="C29" s="21">
        <f t="shared" si="0"/>
        <v>25000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4000</v>
      </c>
      <c r="C30" s="21">
        <f t="shared" si="0"/>
        <v>5416.6666666666661</v>
      </c>
      <c r="D30" s="10">
        <v>13000</v>
      </c>
      <c r="E30" s="1" t="s">
        <v>55</v>
      </c>
      <c r="F30" s="6">
        <v>2790</v>
      </c>
      <c r="G30" s="22">
        <f t="shared" si="1"/>
        <v>208.33333333333331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120</v>
      </c>
      <c r="G31" s="22">
        <f t="shared" si="1"/>
        <v>1666.6666666666665</v>
      </c>
      <c r="H31" s="1">
        <v>4000</v>
      </c>
    </row>
    <row r="32" spans="1:8" x14ac:dyDescent="0.25">
      <c r="A32" s="1" t="s">
        <v>44</v>
      </c>
      <c r="B32" s="5">
        <v>1430</v>
      </c>
      <c r="C32" s="21">
        <f t="shared" si="0"/>
        <v>833.33333333333326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2083.3333333333335</v>
      </c>
      <c r="D33" s="10">
        <v>5000</v>
      </c>
      <c r="E33" s="1" t="s">
        <v>28</v>
      </c>
      <c r="F33" s="6">
        <v>318</v>
      </c>
      <c r="G33" s="22">
        <f t="shared" si="1"/>
        <v>833.33333333333326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416.66666666666663</v>
      </c>
      <c r="D34" s="10">
        <v>1000</v>
      </c>
      <c r="E34" s="1" t="s">
        <v>29</v>
      </c>
      <c r="F34" s="6">
        <v>4653</v>
      </c>
      <c r="G34" s="22">
        <f t="shared" si="1"/>
        <v>2083.3333333333335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5848</v>
      </c>
      <c r="G35" s="22">
        <f t="shared" si="1"/>
        <v>4166.666666666667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1041.6666666666667</v>
      </c>
      <c r="H36" s="1">
        <v>2500</v>
      </c>
      <c r="J36" s="16"/>
    </row>
    <row r="37" spans="1:10" x14ac:dyDescent="0.25">
      <c r="A37" s="1" t="s">
        <v>61</v>
      </c>
      <c r="B37" s="6">
        <v>4000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416.66666666666663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4166.666666666667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208.33333333333331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1060</v>
      </c>
      <c r="G40" s="22">
        <f t="shared" si="1"/>
        <v>833.33333333333326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166.66666666666669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70225.87</v>
      </c>
      <c r="C46" s="23">
        <f>SUM(C24:C45)</f>
        <v>67916.666666666672</v>
      </c>
      <c r="D46" s="7">
        <f>SUM(D24:D45)</f>
        <v>163000</v>
      </c>
      <c r="E46" s="7" t="s">
        <v>38</v>
      </c>
      <c r="F46" s="8">
        <f>SUM(F24:F45)</f>
        <v>65328</v>
      </c>
      <c r="G46" s="24">
        <f>SUM(G24:G45)</f>
        <v>71208.333333333343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7"/>
  <sheetViews>
    <sheetView topLeftCell="A16" workbookViewId="0">
      <selection activeCell="G23" sqref="G23"/>
    </sheetView>
  </sheetViews>
  <sheetFormatPr defaultColWidth="8.7109375" defaultRowHeight="15" x14ac:dyDescent="0.25"/>
  <cols>
    <col min="1" max="1" width="20.85546875" bestFit="1" customWidth="1"/>
    <col min="2" max="2" width="9.85546875" bestFit="1" customWidth="1"/>
    <col min="3" max="3" width="11.28515625" customWidth="1"/>
    <col min="4" max="4" width="7.140625" bestFit="1" customWidth="1"/>
    <col min="5" max="5" width="16.42578125" bestFit="1" customWidth="1"/>
    <col min="6" max="6" width="8.5703125" customWidth="1"/>
    <col min="7" max="7" width="9.5703125" customWidth="1"/>
    <col min="8" max="8" width="7.140625" bestFit="1" customWidth="1"/>
  </cols>
  <sheetData>
    <row r="1" spans="1:12" x14ac:dyDescent="0.25">
      <c r="A1" s="20">
        <v>42155</v>
      </c>
    </row>
    <row r="2" spans="1:12" x14ac:dyDescent="0.25">
      <c r="A2" s="1"/>
      <c r="B2" s="1"/>
      <c r="C2" s="1"/>
      <c r="D2" s="1"/>
      <c r="E2" s="1"/>
      <c r="F2" s="1"/>
      <c r="G2" s="1"/>
      <c r="H2" s="1"/>
    </row>
    <row r="3" spans="1:12" ht="18.75" x14ac:dyDescent="0.3">
      <c r="A3" s="4" t="s">
        <v>46</v>
      </c>
      <c r="B3" s="1"/>
      <c r="C3" s="15">
        <v>2015</v>
      </c>
      <c r="D3" s="15"/>
      <c r="E3" s="1"/>
      <c r="F3" s="1"/>
      <c r="G3" s="1"/>
      <c r="H3" s="1"/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x14ac:dyDescent="0.25">
      <c r="A5" s="4" t="s">
        <v>0</v>
      </c>
      <c r="B5" s="1"/>
      <c r="C5" s="1"/>
      <c r="D5" s="1"/>
      <c r="E5" s="4" t="s">
        <v>1</v>
      </c>
      <c r="F5" s="1"/>
      <c r="G5" s="1"/>
      <c r="H5" s="1"/>
    </row>
    <row r="6" spans="1:12" x14ac:dyDescent="0.25">
      <c r="A6" s="1" t="s">
        <v>7</v>
      </c>
      <c r="B6" s="5">
        <v>-500</v>
      </c>
      <c r="C6" s="1"/>
      <c r="D6" s="1"/>
      <c r="E6" s="1" t="s">
        <v>7</v>
      </c>
      <c r="F6" s="1"/>
      <c r="G6" s="1">
        <v>0</v>
      </c>
      <c r="H6" s="1"/>
      <c r="L6" t="s">
        <v>69</v>
      </c>
    </row>
    <row r="7" spans="1:12" x14ac:dyDescent="0.25">
      <c r="A7" s="1" t="s">
        <v>2</v>
      </c>
      <c r="B7" s="5">
        <v>42.5</v>
      </c>
      <c r="C7" s="1"/>
      <c r="D7" s="1"/>
      <c r="E7" s="1" t="s">
        <v>2</v>
      </c>
      <c r="F7" s="1"/>
      <c r="G7" s="5">
        <v>0</v>
      </c>
      <c r="H7" s="1"/>
    </row>
    <row r="8" spans="1:12" x14ac:dyDescent="0.25">
      <c r="A8" s="1" t="s">
        <v>3</v>
      </c>
      <c r="B8" s="5">
        <v>2139</v>
      </c>
      <c r="C8" s="1"/>
      <c r="D8" s="1"/>
      <c r="E8" s="1" t="s">
        <v>3</v>
      </c>
      <c r="F8" s="1"/>
      <c r="G8" s="5">
        <v>0</v>
      </c>
      <c r="H8" s="1"/>
    </row>
    <row r="9" spans="1:12" x14ac:dyDescent="0.25">
      <c r="A9" s="1" t="s">
        <v>4</v>
      </c>
      <c r="B9" s="1">
        <v>133267.25</v>
      </c>
      <c r="C9" s="1"/>
      <c r="D9" s="1"/>
      <c r="E9" s="1" t="s">
        <v>4</v>
      </c>
      <c r="F9" s="1"/>
      <c r="G9" s="5">
        <v>159157.9</v>
      </c>
      <c r="H9" s="1"/>
    </row>
    <row r="10" spans="1:12" x14ac:dyDescent="0.25">
      <c r="A10" s="1" t="s">
        <v>20</v>
      </c>
      <c r="B10" s="5">
        <v>3623</v>
      </c>
      <c r="C10" s="1"/>
      <c r="D10" s="1"/>
      <c r="E10" s="1" t="s">
        <v>41</v>
      </c>
      <c r="F10" s="1"/>
      <c r="G10" s="5"/>
      <c r="H10" s="1"/>
    </row>
    <row r="11" spans="1:12" x14ac:dyDescent="0.25">
      <c r="A11" s="1" t="s">
        <v>5</v>
      </c>
      <c r="B11" s="5">
        <v>23335.279999999999</v>
      </c>
      <c r="C11" s="5"/>
      <c r="D11" s="5"/>
      <c r="E11" s="1" t="s">
        <v>5</v>
      </c>
      <c r="F11" s="1"/>
      <c r="G11" s="1">
        <v>0</v>
      </c>
      <c r="H11" s="1"/>
    </row>
    <row r="12" spans="1:12" x14ac:dyDescent="0.25">
      <c r="A12" s="1" t="s">
        <v>6</v>
      </c>
      <c r="B12" s="5">
        <v>4653</v>
      </c>
      <c r="C12" s="5"/>
      <c r="D12" s="5"/>
      <c r="E12" s="1" t="s">
        <v>59</v>
      </c>
      <c r="F12" s="1"/>
      <c r="G12" s="5">
        <v>25000</v>
      </c>
      <c r="H12" s="1"/>
    </row>
    <row r="13" spans="1:12" x14ac:dyDescent="0.25">
      <c r="A13" s="1"/>
      <c r="B13" s="2"/>
      <c r="C13" s="3"/>
      <c r="D13" s="3"/>
      <c r="E13" s="1" t="s">
        <v>68</v>
      </c>
      <c r="F13" s="1"/>
      <c r="G13" s="5">
        <v>-10000</v>
      </c>
      <c r="H13" s="1"/>
    </row>
    <row r="14" spans="1:12" x14ac:dyDescent="0.25">
      <c r="A14" s="4" t="s">
        <v>8</v>
      </c>
      <c r="B14" s="9">
        <f>SUM(B6:B13)</f>
        <v>166560.03</v>
      </c>
      <c r="C14" s="1"/>
      <c r="D14" s="1"/>
      <c r="E14" s="4" t="s">
        <v>8</v>
      </c>
      <c r="F14" s="1"/>
      <c r="G14" s="9">
        <f>SUM(G6:G13)</f>
        <v>174157.9</v>
      </c>
      <c r="H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4" t="s">
        <v>47</v>
      </c>
      <c r="B17" s="18">
        <v>42153</v>
      </c>
      <c r="C17" s="14">
        <f>B46-F46</f>
        <v>7597.8700000000099</v>
      </c>
      <c r="D17" s="14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" t="s">
        <v>10</v>
      </c>
      <c r="C21" s="4" t="s">
        <v>11</v>
      </c>
      <c r="D21" s="4" t="s">
        <v>54</v>
      </c>
      <c r="E21" s="4"/>
      <c r="F21" s="4" t="s">
        <v>12</v>
      </c>
      <c r="G21" s="4" t="s">
        <v>11</v>
      </c>
      <c r="H21" s="4" t="s">
        <v>54</v>
      </c>
    </row>
    <row r="22" spans="1:8" x14ac:dyDescent="0.25">
      <c r="A22" s="1"/>
      <c r="B22" s="5"/>
      <c r="C22" s="1" t="s">
        <v>60</v>
      </c>
      <c r="D22" s="4" t="s">
        <v>53</v>
      </c>
      <c r="E22" s="1"/>
      <c r="F22" s="1"/>
      <c r="G22" s="1" t="s">
        <v>60</v>
      </c>
      <c r="H22" s="4" t="s">
        <v>53</v>
      </c>
    </row>
    <row r="23" spans="1:8" x14ac:dyDescent="0.25">
      <c r="A23" s="1"/>
      <c r="B23" s="5"/>
      <c r="C23" s="1"/>
      <c r="D23" s="1"/>
      <c r="E23" s="1"/>
      <c r="F23" s="1"/>
      <c r="G23" s="1"/>
      <c r="H23" s="1"/>
    </row>
    <row r="24" spans="1:8" x14ac:dyDescent="0.25">
      <c r="A24" s="1" t="s">
        <v>13</v>
      </c>
      <c r="B24" s="5">
        <v>14850</v>
      </c>
      <c r="C24" s="21">
        <f>D24/12*5</f>
        <v>20833.333333333336</v>
      </c>
      <c r="D24" s="10">
        <v>50000</v>
      </c>
      <c r="E24" s="1" t="s">
        <v>58</v>
      </c>
      <c r="F24" s="6">
        <v>4696</v>
      </c>
      <c r="G24" s="22">
        <f>H24/12*5</f>
        <v>8333.3333333333339</v>
      </c>
      <c r="H24" s="1">
        <v>20000</v>
      </c>
    </row>
    <row r="25" spans="1:8" x14ac:dyDescent="0.25">
      <c r="A25" s="1" t="s">
        <v>15</v>
      </c>
      <c r="B25" s="5">
        <v>2814.31</v>
      </c>
      <c r="C25" s="21">
        <f t="shared" ref="C25:C37" si="0">D25/12*5</f>
        <v>2083.3333333333335</v>
      </c>
      <c r="D25" s="10">
        <v>5000</v>
      </c>
      <c r="E25" s="1" t="s">
        <v>16</v>
      </c>
      <c r="F25" s="6">
        <v>12390</v>
      </c>
      <c r="G25" s="22">
        <f t="shared" ref="G25:G41" si="1">H25/12*5</f>
        <v>25000</v>
      </c>
      <c r="H25" s="1">
        <v>60000</v>
      </c>
    </row>
    <row r="26" spans="1:8" x14ac:dyDescent="0.25">
      <c r="A26" s="1" t="s">
        <v>17</v>
      </c>
      <c r="B26" s="5"/>
      <c r="C26" s="21">
        <f t="shared" si="0"/>
        <v>833.33333333333326</v>
      </c>
      <c r="D26" s="10">
        <v>2000</v>
      </c>
      <c r="E26" s="1" t="s">
        <v>18</v>
      </c>
      <c r="F26" s="6">
        <v>2385</v>
      </c>
      <c r="G26" s="22">
        <f t="shared" si="1"/>
        <v>2916.666666666667</v>
      </c>
      <c r="H26" s="1">
        <v>7000</v>
      </c>
    </row>
    <row r="27" spans="1:8" x14ac:dyDescent="0.25">
      <c r="A27" s="1" t="s">
        <v>7</v>
      </c>
      <c r="B27" s="5">
        <v>16050</v>
      </c>
      <c r="C27" s="21">
        <f t="shared" si="0"/>
        <v>8333.3333333333339</v>
      </c>
      <c r="D27" s="10">
        <v>20000</v>
      </c>
      <c r="E27" s="1" t="s">
        <v>15</v>
      </c>
      <c r="F27" s="17"/>
      <c r="G27" s="22">
        <f t="shared" si="1"/>
        <v>0</v>
      </c>
      <c r="H27" s="1"/>
    </row>
    <row r="28" spans="1:8" x14ac:dyDescent="0.25">
      <c r="A28" s="1" t="s">
        <v>19</v>
      </c>
      <c r="B28" s="5">
        <v>7849</v>
      </c>
      <c r="C28" s="21">
        <f t="shared" si="0"/>
        <v>2083.3333333333335</v>
      </c>
      <c r="D28" s="10">
        <v>5000</v>
      </c>
      <c r="E28" s="1" t="s">
        <v>20</v>
      </c>
      <c r="F28" s="6">
        <v>21849</v>
      </c>
      <c r="G28" s="22">
        <f t="shared" si="1"/>
        <v>19166.666666666668</v>
      </c>
      <c r="H28" s="1">
        <v>46000</v>
      </c>
    </row>
    <row r="29" spans="1:8" x14ac:dyDescent="0.25">
      <c r="A29" s="1" t="s">
        <v>21</v>
      </c>
      <c r="B29" s="5">
        <v>14782.6</v>
      </c>
      <c r="C29" s="21">
        <f t="shared" si="0"/>
        <v>25000</v>
      </c>
      <c r="D29" s="10">
        <v>60000</v>
      </c>
      <c r="E29" s="1" t="s">
        <v>22</v>
      </c>
      <c r="F29" s="6">
        <v>560</v>
      </c>
      <c r="G29" s="22">
        <f t="shared" si="1"/>
        <v>0</v>
      </c>
      <c r="H29" s="1"/>
    </row>
    <row r="30" spans="1:8" x14ac:dyDescent="0.25">
      <c r="A30" s="1" t="s">
        <v>23</v>
      </c>
      <c r="B30" s="5">
        <v>4000</v>
      </c>
      <c r="C30" s="21">
        <f t="shared" si="0"/>
        <v>5416.6666666666661</v>
      </c>
      <c r="D30" s="10">
        <v>13000</v>
      </c>
      <c r="E30" s="1" t="s">
        <v>55</v>
      </c>
      <c r="F30" s="6">
        <v>2790</v>
      </c>
      <c r="G30" s="22">
        <f t="shared" si="1"/>
        <v>208.33333333333331</v>
      </c>
      <c r="H30" s="1">
        <v>500</v>
      </c>
    </row>
    <row r="31" spans="1:8" x14ac:dyDescent="0.25">
      <c r="A31" s="1" t="s">
        <v>25</v>
      </c>
      <c r="B31" s="5">
        <v>5000</v>
      </c>
      <c r="C31" s="21">
        <f t="shared" si="0"/>
        <v>0</v>
      </c>
      <c r="D31" s="10"/>
      <c r="E31" s="1" t="s">
        <v>26</v>
      </c>
      <c r="F31" s="6">
        <v>120</v>
      </c>
      <c r="G31" s="22">
        <f t="shared" si="1"/>
        <v>1666.6666666666665</v>
      </c>
      <c r="H31" s="1">
        <v>4000</v>
      </c>
    </row>
    <row r="32" spans="1:8" x14ac:dyDescent="0.25">
      <c r="A32" s="1" t="s">
        <v>44</v>
      </c>
      <c r="B32" s="5">
        <v>1430</v>
      </c>
      <c r="C32" s="21">
        <f t="shared" si="0"/>
        <v>833.33333333333326</v>
      </c>
      <c r="D32" s="10">
        <v>2000</v>
      </c>
      <c r="E32" s="1" t="s">
        <v>50</v>
      </c>
      <c r="F32" s="6"/>
      <c r="G32" s="22">
        <f t="shared" si="1"/>
        <v>0</v>
      </c>
      <c r="H32" s="1"/>
    </row>
    <row r="33" spans="1:10" x14ac:dyDescent="0.25">
      <c r="A33" s="1" t="s">
        <v>27</v>
      </c>
      <c r="B33" s="5"/>
      <c r="C33" s="21">
        <f t="shared" si="0"/>
        <v>2083.3333333333335</v>
      </c>
      <c r="D33" s="10">
        <v>5000</v>
      </c>
      <c r="E33" s="1" t="s">
        <v>28</v>
      </c>
      <c r="F33" s="6">
        <v>318</v>
      </c>
      <c r="G33" s="22">
        <f t="shared" si="1"/>
        <v>833.33333333333326</v>
      </c>
      <c r="H33" s="1">
        <v>2000</v>
      </c>
    </row>
    <row r="34" spans="1:10" x14ac:dyDescent="0.25">
      <c r="A34" s="1" t="s">
        <v>43</v>
      </c>
      <c r="B34" s="5">
        <v>100</v>
      </c>
      <c r="C34" s="21">
        <f t="shared" si="0"/>
        <v>416.66666666666663</v>
      </c>
      <c r="D34" s="10">
        <v>1000</v>
      </c>
      <c r="E34" s="1" t="s">
        <v>29</v>
      </c>
      <c r="F34" s="6">
        <v>4653</v>
      </c>
      <c r="G34" s="22">
        <f t="shared" si="1"/>
        <v>2083.3333333333335</v>
      </c>
      <c r="H34" s="1">
        <v>5000</v>
      </c>
      <c r="J34" s="16"/>
    </row>
    <row r="35" spans="1:10" x14ac:dyDescent="0.25">
      <c r="A35" s="1" t="s">
        <v>48</v>
      </c>
      <c r="B35" s="5">
        <v>2049.46</v>
      </c>
      <c r="C35" s="21">
        <f t="shared" si="0"/>
        <v>0</v>
      </c>
      <c r="D35" s="3"/>
      <c r="E35" s="1" t="s">
        <v>30</v>
      </c>
      <c r="F35" s="6">
        <v>5848</v>
      </c>
      <c r="G35" s="22">
        <f t="shared" si="1"/>
        <v>4166.666666666667</v>
      </c>
      <c r="H35" s="1">
        <v>10000</v>
      </c>
      <c r="J35" s="16"/>
    </row>
    <row r="36" spans="1:10" x14ac:dyDescent="0.25">
      <c r="A36" s="1" t="s">
        <v>49</v>
      </c>
      <c r="B36" s="5">
        <v>0.5</v>
      </c>
      <c r="C36" s="21">
        <f t="shared" si="0"/>
        <v>0</v>
      </c>
      <c r="D36" s="10"/>
      <c r="E36" s="1" t="s">
        <v>31</v>
      </c>
      <c r="F36" s="6"/>
      <c r="G36" s="22">
        <f t="shared" si="1"/>
        <v>1041.6666666666667</v>
      </c>
      <c r="H36" s="1">
        <v>2500</v>
      </c>
      <c r="J36" s="16"/>
    </row>
    <row r="37" spans="1:10" x14ac:dyDescent="0.25">
      <c r="A37" s="1" t="s">
        <v>61</v>
      </c>
      <c r="B37" s="6">
        <v>4000</v>
      </c>
      <c r="C37" s="21">
        <f t="shared" si="0"/>
        <v>0</v>
      </c>
      <c r="D37" s="1"/>
      <c r="E37" s="1" t="s">
        <v>32</v>
      </c>
      <c r="F37" s="6">
        <v>799</v>
      </c>
      <c r="G37" s="22">
        <f t="shared" si="1"/>
        <v>416.66666666666663</v>
      </c>
      <c r="H37" s="1">
        <v>1000</v>
      </c>
    </row>
    <row r="38" spans="1:10" x14ac:dyDescent="0.25">
      <c r="A38" s="1"/>
      <c r="B38" s="5"/>
      <c r="C38" s="1"/>
      <c r="D38" s="1"/>
      <c r="E38" s="1" t="s">
        <v>33</v>
      </c>
      <c r="F38" s="6">
        <v>7600</v>
      </c>
      <c r="G38" s="22">
        <f t="shared" si="1"/>
        <v>4166.666666666667</v>
      </c>
      <c r="H38" s="1">
        <v>10000</v>
      </c>
    </row>
    <row r="39" spans="1:10" x14ac:dyDescent="0.25">
      <c r="A39" s="1"/>
      <c r="B39" s="1"/>
      <c r="C39" s="1"/>
      <c r="D39" s="1"/>
      <c r="E39" s="1" t="s">
        <v>34</v>
      </c>
      <c r="F39" s="6">
        <v>260</v>
      </c>
      <c r="G39" s="22">
        <f t="shared" si="1"/>
        <v>208.33333333333331</v>
      </c>
      <c r="H39" s="1">
        <v>500</v>
      </c>
    </row>
    <row r="40" spans="1:10" x14ac:dyDescent="0.25">
      <c r="A40" s="1"/>
      <c r="B40" s="1"/>
      <c r="C40" s="1"/>
      <c r="D40" s="1"/>
      <c r="E40" s="1" t="s">
        <v>35</v>
      </c>
      <c r="F40" s="6">
        <v>1060</v>
      </c>
      <c r="G40" s="22">
        <f t="shared" si="1"/>
        <v>833.33333333333326</v>
      </c>
      <c r="H40" s="1">
        <v>2000</v>
      </c>
    </row>
    <row r="41" spans="1:10" x14ac:dyDescent="0.25">
      <c r="A41" s="1"/>
      <c r="B41" s="1"/>
      <c r="C41" s="1"/>
      <c r="D41" s="1"/>
      <c r="E41" s="1" t="s">
        <v>36</v>
      </c>
      <c r="F41" s="6"/>
      <c r="G41" s="22">
        <f t="shared" si="1"/>
        <v>166.66666666666669</v>
      </c>
      <c r="H41" s="1">
        <v>400</v>
      </c>
    </row>
    <row r="42" spans="1:10" x14ac:dyDescent="0.25">
      <c r="A42" s="1"/>
      <c r="B42" s="1"/>
      <c r="C42" s="1"/>
      <c r="D42" s="1"/>
      <c r="E42" s="1"/>
      <c r="F42" s="6"/>
      <c r="G42" s="1"/>
      <c r="H42" s="1"/>
      <c r="J42" s="16"/>
    </row>
    <row r="43" spans="1:10" x14ac:dyDescent="0.25">
      <c r="A43" s="1"/>
      <c r="B43" s="1"/>
      <c r="C43" s="1"/>
      <c r="D43" s="1"/>
      <c r="E43" s="1"/>
      <c r="F43" s="6"/>
      <c r="G43" s="1"/>
      <c r="H43" s="1"/>
      <c r="J43" s="16"/>
    </row>
    <row r="44" spans="1:10" x14ac:dyDescent="0.25">
      <c r="A44" s="1"/>
      <c r="B44" s="1"/>
      <c r="C44" s="1"/>
      <c r="D44" s="1"/>
      <c r="E44" s="1"/>
      <c r="F44" s="6"/>
      <c r="G44" s="1"/>
      <c r="H44" s="1"/>
      <c r="J44" s="16"/>
    </row>
    <row r="45" spans="1:10" x14ac:dyDescent="0.25">
      <c r="A45" s="1"/>
      <c r="B45" s="1"/>
      <c r="C45" s="1"/>
      <c r="D45" s="1"/>
      <c r="E45" s="1"/>
      <c r="F45" s="5"/>
      <c r="G45" s="1"/>
      <c r="H45" s="1"/>
      <c r="J45" s="16"/>
    </row>
    <row r="46" spans="1:10" x14ac:dyDescent="0.25">
      <c r="A46" s="7" t="s">
        <v>37</v>
      </c>
      <c r="B46" s="8">
        <f>SUM(B24:B45)</f>
        <v>72925.87000000001</v>
      </c>
      <c r="C46" s="23">
        <f>SUM(C24:C45)</f>
        <v>67916.666666666672</v>
      </c>
      <c r="D46" s="7">
        <f>SUM(D24:D45)</f>
        <v>163000</v>
      </c>
      <c r="E46" s="7" t="s">
        <v>38</v>
      </c>
      <c r="F46" s="8">
        <f>SUM(F24:F45)</f>
        <v>65328</v>
      </c>
      <c r="G46" s="24">
        <f>SUM(G24:G45)</f>
        <v>71208.333333333343</v>
      </c>
      <c r="H46" s="4">
        <f>SUM(H24:H45)</f>
        <v>170900</v>
      </c>
    </row>
    <row r="47" spans="1:10" x14ac:dyDescent="0.25">
      <c r="A47" s="1"/>
      <c r="B47" s="1"/>
      <c r="C47" s="1"/>
      <c r="D47" s="1"/>
      <c r="E47" s="1"/>
      <c r="F47" s="10"/>
      <c r="G47" s="1"/>
      <c r="H4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2014</vt:lpstr>
      <vt:lpstr>Januari</vt:lpstr>
      <vt:lpstr>Februari</vt:lpstr>
      <vt:lpstr>Mars</vt:lpstr>
      <vt:lpstr>2015-04-12</vt:lpstr>
      <vt:lpstr>2015-04-25</vt:lpstr>
      <vt:lpstr>2015-04-30</vt:lpstr>
      <vt:lpstr>2015-05-29</vt:lpstr>
      <vt:lpstr>2015-05-31</vt:lpstr>
      <vt:lpstr>2015-08-12</vt:lpstr>
      <vt:lpstr>2015-08-23</vt:lpstr>
      <vt:lpstr>2015-09-27</vt:lpstr>
      <vt:lpstr>2015-10-05</vt:lpstr>
      <vt:lpstr>2015-10-25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Mäits</dc:creator>
  <cp:lastModifiedBy>eksjo</cp:lastModifiedBy>
  <cp:lastPrinted>2022-02-14T10:52:22Z</cp:lastPrinted>
  <dcterms:created xsi:type="dcterms:W3CDTF">2015-01-31T09:21:33Z</dcterms:created>
  <dcterms:modified xsi:type="dcterms:W3CDTF">2023-01-31T12:28:30Z</dcterms:modified>
</cp:coreProperties>
</file>